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5760" windowWidth="15480" windowHeight="4380" activeTab="2"/>
  </bookViews>
  <sheets>
    <sheet name="2404" sheetId="1" r:id="rId1"/>
    <sheet name="Лист1" sheetId="2" r:id="rId2"/>
    <sheet name="2404 (2)-печать" sheetId="3" r:id="rId3"/>
  </sheets>
  <definedNames>
    <definedName name="TABLE" localSheetId="0">'2404'!#REF!</definedName>
    <definedName name="TABLE" localSheetId="2">'2404 (2)-печать'!#REF!</definedName>
    <definedName name="TABLE_10" localSheetId="0">'2404'!#REF!</definedName>
    <definedName name="TABLE_10" localSheetId="2">'2404 (2)-печать'!#REF!</definedName>
    <definedName name="TABLE_11" localSheetId="0">'2404'!#REF!</definedName>
    <definedName name="TABLE_11" localSheetId="2">'2404 (2)-печать'!#REF!</definedName>
    <definedName name="TABLE_12" localSheetId="0">'2404'!#REF!</definedName>
    <definedName name="TABLE_12" localSheetId="2">'2404 (2)-печать'!#REF!</definedName>
    <definedName name="TABLE_13" localSheetId="0">'2404'!#REF!</definedName>
    <definedName name="TABLE_13" localSheetId="2">'2404 (2)-печать'!#REF!</definedName>
    <definedName name="TABLE_14" localSheetId="0">'2404'!#REF!</definedName>
    <definedName name="TABLE_14" localSheetId="2">'2404 (2)-печать'!#REF!</definedName>
    <definedName name="TABLE_15" localSheetId="0">'2404'!#REF!</definedName>
    <definedName name="TABLE_15" localSheetId="2">'2404 (2)-печать'!#REF!</definedName>
    <definedName name="TABLE_16" localSheetId="0">'2404'!#REF!</definedName>
    <definedName name="TABLE_16" localSheetId="2">'2404 (2)-печать'!#REF!</definedName>
    <definedName name="TABLE_17" localSheetId="0">'2404'!#REF!</definedName>
    <definedName name="TABLE_17" localSheetId="2">'2404 (2)-печать'!#REF!</definedName>
    <definedName name="TABLE_18" localSheetId="0">'2404'!#REF!</definedName>
    <definedName name="TABLE_18" localSheetId="2">'2404 (2)-печать'!#REF!</definedName>
    <definedName name="TABLE_19" localSheetId="0">'2404'!#REF!</definedName>
    <definedName name="TABLE_19" localSheetId="2">'2404 (2)-печать'!#REF!</definedName>
    <definedName name="TABLE_2" localSheetId="0">'2404'!#REF!</definedName>
    <definedName name="TABLE_2" localSheetId="2">'2404 (2)-печать'!#REF!</definedName>
    <definedName name="TABLE_20" localSheetId="0">'2404'!#REF!</definedName>
    <definedName name="TABLE_20" localSheetId="2">'2404 (2)-печать'!#REF!</definedName>
    <definedName name="TABLE_21" localSheetId="0">'2404'!#REF!</definedName>
    <definedName name="TABLE_21" localSheetId="2">'2404 (2)-печать'!#REF!</definedName>
    <definedName name="TABLE_3" localSheetId="0">'2404'!#REF!</definedName>
    <definedName name="TABLE_3" localSheetId="2">'2404 (2)-печать'!#REF!</definedName>
    <definedName name="TABLE_4" localSheetId="0">'2404'!#REF!</definedName>
    <definedName name="TABLE_4" localSheetId="2">'2404 (2)-печать'!#REF!</definedName>
    <definedName name="TABLE_5" localSheetId="0">'2404'!#REF!</definedName>
    <definedName name="TABLE_5" localSheetId="2">'2404 (2)-печать'!#REF!</definedName>
    <definedName name="TABLE_6" localSheetId="0">'2404'!#REF!</definedName>
    <definedName name="TABLE_6" localSheetId="2">'2404 (2)-печать'!#REF!</definedName>
    <definedName name="TABLE_7" localSheetId="0">'2404'!#REF!</definedName>
    <definedName name="TABLE_7" localSheetId="2">'2404 (2)-печать'!#REF!</definedName>
    <definedName name="TABLE_8" localSheetId="0">'2404'!#REF!</definedName>
    <definedName name="TABLE_8" localSheetId="2">'2404 (2)-печать'!#REF!</definedName>
    <definedName name="TABLE_9" localSheetId="0">'2404'!#REF!</definedName>
    <definedName name="TABLE_9" localSheetId="2">'2404 (2)-печать'!#REF!</definedName>
  </definedNames>
  <calcPr fullCalcOnLoad="1"/>
</workbook>
</file>

<file path=xl/sharedStrings.xml><?xml version="1.0" encoding="utf-8"?>
<sst xmlns="http://schemas.openxmlformats.org/spreadsheetml/2006/main" count="195" uniqueCount="87">
  <si>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</si>
  <si>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</si>
  <si>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</si>
  <si>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</si>
  <si>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</si>
  <si>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</si>
  <si>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</si>
  <si>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</si>
  <si>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</si>
  <si>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</si>
  <si>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</si>
  <si>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полное фирменное наименование управляющей компании</t>
  </si>
  <si>
    <t>ИНН  7706219982</t>
  </si>
  <si>
    <t>За отчетный квартал</t>
  </si>
  <si>
    <t>_____________________</t>
  </si>
  <si>
    <t>Подпись уполномоченного лица</t>
  </si>
  <si>
    <t>Дата и номер договора доверительного упраления    №   22-03У028  от  08 октября 2003</t>
  </si>
  <si>
    <t>Наименование инвестиционного портфеля             "Консервативный"</t>
  </si>
  <si>
    <t>Форма отчета №3</t>
  </si>
  <si>
    <t>о доходах от инвестирования средств пенсионных накоплений</t>
  </si>
  <si>
    <t>1. Структура доходов и расходов по инвестированию средств пенсионных накоплений</t>
  </si>
  <si>
    <t>Наименование показателя</t>
  </si>
  <si>
    <t>Доход от инвестирования средств пенсионных накоплений, всего</t>
  </si>
  <si>
    <t>В том числе:</t>
  </si>
  <si>
    <t>- финансовый результат от реализации активов</t>
  </si>
  <si>
    <t>011</t>
  </si>
  <si>
    <t>012</t>
  </si>
  <si>
    <t>- дивиденды и проценты (доход) по ценным бумагам</t>
  </si>
  <si>
    <t>- проценты (доход) по банковским депозитам и средствам на счетах в кредитных организациях</t>
  </si>
  <si>
    <t>013</t>
  </si>
  <si>
    <t>- финансовый результат от переоценки активов</t>
  </si>
  <si>
    <t>014</t>
  </si>
  <si>
    <t>- другие виды доходов от операций по инвестированию средств пенсионных накоплений</t>
  </si>
  <si>
    <t>015</t>
  </si>
  <si>
    <t>Удержано средств для возмещения необходимых расходов управляющей компании по инвестированию средств пенсионных накоплений</t>
  </si>
  <si>
    <t>- оплата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</si>
  <si>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</si>
  <si>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т.д.)</t>
  </si>
  <si>
    <t>022</t>
  </si>
  <si>
    <t>- оплата услуг аудитора</t>
  </si>
  <si>
    <t>023</t>
  </si>
  <si>
    <t>024</t>
  </si>
  <si>
    <t>- расходы на обязательное страхование</t>
  </si>
  <si>
    <t>- оплата прочих услуг</t>
  </si>
  <si>
    <t>025</t>
  </si>
  <si>
    <t>Вознаграждение управляющей компании*</t>
  </si>
  <si>
    <t xml:space="preserve">      * Указывается в отчете за 4-ый квартал</t>
  </si>
  <si>
    <t>2. Показатели величин расходов и вознаграждения</t>
  </si>
  <si>
    <t>в том числе переданные :</t>
  </si>
  <si>
    <t>в январе</t>
  </si>
  <si>
    <t>в феврале</t>
  </si>
  <si>
    <t xml:space="preserve">в марте </t>
  </si>
  <si>
    <t>в апреле</t>
  </si>
  <si>
    <t>в мае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</si>
  <si>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</si>
  <si>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</si>
  <si>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</si>
  <si>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</si>
  <si>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</si>
  <si>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</si>
  <si>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</si>
  <si>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управляющей компании (строки 030-040)</t>
  </si>
  <si>
    <t>080</t>
  </si>
  <si>
    <t>090</t>
  </si>
  <si>
    <t>в процентах от среднегодовой стоимости чистых активов</t>
  </si>
  <si>
    <t>100</t>
  </si>
  <si>
    <t>Вознаграждение управляющей компании**</t>
  </si>
  <si>
    <t>в процентах к доходу от инвестирования средств пенсионных накоплений</t>
  </si>
  <si>
    <t xml:space="preserve">      * * Указывается в отчете за 4-ый квартал</t>
  </si>
  <si>
    <t>Средняя стоимость чистых активов, без учета вновь переданных средств (руб.)</t>
  </si>
  <si>
    <t>Сумма вновь переданных средств (руб.), итого</t>
  </si>
  <si>
    <t>Предельный размер необходимых расходов управляющей компании по инвестированию средств пенсионных накоплений (руб.)</t>
  </si>
  <si>
    <t>Фактически понесенные расходы управляющей компании по инвестированию средств пенсионных накоплений (руб.)</t>
  </si>
  <si>
    <t>Предельный размер оплаты услуг, оказываемых специализораванным депозитарием (руб.)</t>
  </si>
  <si>
    <t>Фактическая стоимость представленных услуг специализораванным депозитарием (руб.)</t>
  </si>
  <si>
    <t>Экономия/перерасход по оплате услуг специализораванного депозитария (руб.)</t>
  </si>
  <si>
    <t>Доход от инвестирования средств пенсионных накоплений, всего (руб.)</t>
  </si>
  <si>
    <t>И.О. Ф</t>
  </si>
  <si>
    <t>ООО "Управляющая компания "АГАНА"</t>
  </si>
  <si>
    <t xml:space="preserve">Генеральный директор </t>
  </si>
  <si>
    <t>ср.год.СЧА</t>
  </si>
  <si>
    <t>Накопительным итогом с начала года</t>
  </si>
  <si>
    <t>И.Ф. Гелюта</t>
  </si>
  <si>
    <r>
      <t xml:space="preserve">     </t>
    </r>
    <r>
      <rPr>
        <b/>
        <sz val="12"/>
        <rFont val="Times New Roman"/>
        <family val="1"/>
      </rPr>
      <t>Общество с ограниченной ответственностью "Управляющая компания "АГАНА"</t>
    </r>
  </si>
  <si>
    <t>ИНН/КПП</t>
  </si>
  <si>
    <t>7706219982/770601001</t>
  </si>
  <si>
    <t>за 4 квартал 2007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</si>
</sst>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6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171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0" fontId="3" fillId="0" borderId="0" xfId="0" applyNumberFormat="1" applyFont="1" applyBorder="1" applyAlignment="1">
      <alignment horizontal="left" wrapText="1"/>
    </xf>
    <xf numFmtId="170" fontId="2" fillId="0" borderId="0" xfId="0" applyNumberFormat="1" applyFont="1" applyBorder="1" applyAlignment="1">
      <alignment horizontal="center" wrapText="1"/>
    </xf>
    <xf numFmtId="170" fontId="0" fillId="0" borderId="2" xfId="0" applyNumberForma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 vertical="top"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3" xfId="0" applyNumberFormat="1" applyBorder="1" applyAlignment="1">
      <alignment horizontal="center"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ill="1" applyBorder="1" applyAlignment="1">
      <alignment horizontal="right"/>
    </xf>
    <xf numFmtId="4" fontId="0" fillId="0" borderId="4" xfId="0" applyNumberForma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171" fontId="0" fillId="0" borderId="5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0" fillId="0" borderId="9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workbookViewId="0" topLeftCell="A49">
      <selection activeCell="A49" sqref="A1:IV16384"/>
    </sheetView>
  </sheetViews>
  <sheetFormatPr defaultColWidth="9.00390625" defaultRowHeight="12.75"/>
  <cols>
    <col min="1" max="1" width="44.25390625" style="0" customWidth="1"/>
    <col min="2" max="2" width="1.875" style="0" customWidth="1"/>
    <col min="3" max="3" width="32.25390625" style="0" customWidth="1"/>
    <col min="4" max="4" width="7.75390625" style="0" customWidth="1"/>
    <col min="5" max="5" width="1.625" style="0" customWidth="1"/>
    <col min="6" max="6" width="21.25390625" style="32" customWidth="1"/>
    <col min="7" max="7" width="14.75390625" style="4" customWidth="1"/>
    <col min="8" max="8" width="12.00390625" style="0" bestFit="1" customWidth="1"/>
    <col min="9" max="9" width="11.75390625" style="0" bestFit="1" customWidth="1"/>
    <col min="10" max="10" width="6.00390625" style="17" bestFit="1" customWidth="1"/>
    <col min="11" max="11" width="11.375" style="0" customWidth="1"/>
    <col min="12" max="12" width="10.125" style="17" bestFit="1" customWidth="1"/>
    <col min="13" max="13" width="11.75390625" style="17" bestFit="1" customWidth="1"/>
  </cols>
  <sheetData>
    <row r="1" spans="1:6" ht="20.25">
      <c r="A1" s="9"/>
      <c r="B1" s="8"/>
      <c r="C1" s="10" t="s">
        <v>18</v>
      </c>
      <c r="D1" s="8"/>
      <c r="E1" s="8"/>
      <c r="F1" s="26"/>
    </row>
    <row r="2" spans="1:6" ht="20.25">
      <c r="A2" s="9"/>
      <c r="B2" s="8"/>
      <c r="C2" s="13" t="s">
        <v>19</v>
      </c>
      <c r="D2" s="8"/>
      <c r="E2" s="8"/>
      <c r="F2" s="26"/>
    </row>
    <row r="3" spans="1:6" ht="20.25">
      <c r="A3" s="9"/>
      <c r="B3" s="8"/>
      <c r="C3" s="13" t="s">
        <v>86</v>
      </c>
      <c r="D3" s="8"/>
      <c r="E3" s="8"/>
      <c r="F3" s="26"/>
    </row>
    <row r="4" spans="1:6" ht="15.75">
      <c r="A4" s="49" t="s">
        <v>83</v>
      </c>
      <c r="B4" s="49"/>
      <c r="C4" s="49"/>
      <c r="D4" s="49"/>
      <c r="E4" s="49"/>
      <c r="F4" s="49"/>
    </row>
    <row r="5" spans="1:6" ht="15.75">
      <c r="A5" s="50" t="s">
        <v>11</v>
      </c>
      <c r="B5" s="50"/>
      <c r="C5" s="50"/>
      <c r="D5" s="50"/>
      <c r="E5" s="50"/>
      <c r="F5" s="50"/>
    </row>
    <row r="6" spans="1:6" ht="15.75">
      <c r="A6" s="79" t="s">
        <v>85</v>
      </c>
      <c r="B6" s="79"/>
      <c r="C6" s="79" t="s">
        <v>12</v>
      </c>
      <c r="D6" s="79"/>
      <c r="E6" s="79"/>
      <c r="F6" s="79"/>
    </row>
    <row r="7" spans="1:6" ht="15.75">
      <c r="A7" s="50" t="s">
        <v>84</v>
      </c>
      <c r="B7" s="50"/>
      <c r="C7" s="50"/>
      <c r="D7" s="50"/>
      <c r="E7" s="50"/>
      <c r="F7" s="50"/>
    </row>
    <row r="8" spans="1:6" ht="15.75">
      <c r="A8" s="80" t="s">
        <v>16</v>
      </c>
      <c r="B8" s="80"/>
      <c r="C8" s="80"/>
      <c r="D8" s="80"/>
      <c r="E8" s="80"/>
      <c r="F8" s="80"/>
    </row>
    <row r="9" spans="1:6" ht="15.75">
      <c r="A9" s="80" t="s">
        <v>17</v>
      </c>
      <c r="B9" s="80"/>
      <c r="C9" s="80"/>
      <c r="D9" s="80"/>
      <c r="E9" s="80"/>
      <c r="F9" s="80"/>
    </row>
    <row r="10" spans="1:6" ht="8.25" customHeight="1">
      <c r="A10" s="12"/>
      <c r="B10" s="12"/>
      <c r="C10" s="12"/>
      <c r="D10" s="12"/>
      <c r="E10" s="12"/>
      <c r="F10" s="27"/>
    </row>
    <row r="11" spans="1:6" ht="15.75">
      <c r="A11" s="50" t="s">
        <v>20</v>
      </c>
      <c r="B11" s="50"/>
      <c r="C11" s="50"/>
      <c r="D11" s="50"/>
      <c r="E11" s="50"/>
      <c r="F11" s="27"/>
    </row>
    <row r="12" spans="1:6" ht="11.25" customHeight="1">
      <c r="A12" s="3"/>
      <c r="B12" s="3"/>
      <c r="C12" s="3"/>
      <c r="D12" s="3"/>
      <c r="E12" s="3"/>
      <c r="F12" s="28"/>
    </row>
    <row r="13" spans="1:7" ht="38.25">
      <c r="A13" s="67" t="s">
        <v>21</v>
      </c>
      <c r="B13" s="68"/>
      <c r="C13" s="69"/>
      <c r="D13" s="70" t="s">
        <v>2</v>
      </c>
      <c r="E13" s="71"/>
      <c r="F13" s="29" t="s">
        <v>13</v>
      </c>
      <c r="G13" s="5" t="s">
        <v>81</v>
      </c>
    </row>
    <row r="14" spans="1:7" ht="12.75">
      <c r="A14" s="72">
        <v>1</v>
      </c>
      <c r="B14" s="73"/>
      <c r="C14" s="74"/>
      <c r="D14" s="72">
        <v>2</v>
      </c>
      <c r="E14" s="74"/>
      <c r="F14" s="34">
        <v>3</v>
      </c>
      <c r="G14" s="14">
        <v>4</v>
      </c>
    </row>
    <row r="15" spans="1:7" ht="12.75">
      <c r="A15" s="64" t="s">
        <v>22</v>
      </c>
      <c r="B15" s="65"/>
      <c r="C15" s="66"/>
      <c r="D15" s="51" t="s">
        <v>3</v>
      </c>
      <c r="E15" s="52"/>
      <c r="F15" s="40">
        <f>F17+F18+F19+F20+F21</f>
        <v>86269.16</v>
      </c>
      <c r="G15" s="41">
        <f>G17+G18+G19+G20+G21</f>
        <v>120892.48000000001</v>
      </c>
    </row>
    <row r="16" spans="1:10" ht="12.75">
      <c r="A16" s="53" t="s">
        <v>23</v>
      </c>
      <c r="B16" s="54"/>
      <c r="C16" s="55"/>
      <c r="D16" s="51"/>
      <c r="E16" s="52"/>
      <c r="F16" s="42"/>
      <c r="G16" s="2"/>
      <c r="I16" s="18"/>
      <c r="J16" s="19"/>
    </row>
    <row r="17" spans="1:10" ht="12.75">
      <c r="A17" s="53" t="s">
        <v>24</v>
      </c>
      <c r="B17" s="54"/>
      <c r="C17" s="55"/>
      <c r="D17" s="51" t="s">
        <v>25</v>
      </c>
      <c r="E17" s="52"/>
      <c r="F17" s="42">
        <v>-1268.22</v>
      </c>
      <c r="G17" s="2">
        <f>-24092.73+F17</f>
        <v>-25360.95</v>
      </c>
      <c r="I17" s="18"/>
      <c r="J17" s="19"/>
    </row>
    <row r="18" spans="1:10" ht="12.75">
      <c r="A18" s="53" t="s">
        <v>27</v>
      </c>
      <c r="B18" s="54"/>
      <c r="C18" s="55"/>
      <c r="D18" s="51" t="s">
        <v>26</v>
      </c>
      <c r="E18" s="52"/>
      <c r="F18" s="43">
        <v>11838.56</v>
      </c>
      <c r="G18" s="2">
        <f>16096.1+F18</f>
        <v>27934.66</v>
      </c>
      <c r="I18" s="19"/>
      <c r="J18" s="19"/>
    </row>
    <row r="19" spans="1:10" ht="12.75">
      <c r="A19" s="53" t="s">
        <v>28</v>
      </c>
      <c r="B19" s="54"/>
      <c r="C19" s="55"/>
      <c r="D19" s="51" t="s">
        <v>29</v>
      </c>
      <c r="E19" s="52"/>
      <c r="F19" s="43">
        <v>0</v>
      </c>
      <c r="G19" s="2">
        <v>0</v>
      </c>
      <c r="I19" s="18"/>
      <c r="J19" s="19"/>
    </row>
    <row r="20" spans="1:10" ht="12.75">
      <c r="A20" s="61" t="s">
        <v>30</v>
      </c>
      <c r="B20" s="62"/>
      <c r="C20" s="63"/>
      <c r="D20" s="51" t="s">
        <v>31</v>
      </c>
      <c r="E20" s="52"/>
      <c r="F20" s="43">
        <v>75698.82</v>
      </c>
      <c r="G20" s="15">
        <f>42619.95+F20</f>
        <v>118318.77</v>
      </c>
      <c r="I20" s="19"/>
      <c r="J20" s="19"/>
    </row>
    <row r="21" spans="1:10" ht="12.75">
      <c r="A21" s="61" t="s">
        <v>32</v>
      </c>
      <c r="B21" s="62"/>
      <c r="C21" s="63"/>
      <c r="D21" s="51" t="s">
        <v>33</v>
      </c>
      <c r="E21" s="52"/>
      <c r="F21" s="42">
        <v>0</v>
      </c>
      <c r="G21" s="2">
        <v>0</v>
      </c>
      <c r="I21" s="18"/>
      <c r="J21" s="19"/>
    </row>
    <row r="22" spans="1:10" ht="25.5" customHeight="1">
      <c r="A22" s="53" t="s">
        <v>34</v>
      </c>
      <c r="B22" s="54"/>
      <c r="C22" s="55"/>
      <c r="D22" s="51" t="s">
        <v>4</v>
      </c>
      <c r="E22" s="52"/>
      <c r="F22" s="40">
        <f>F24+F25+F26+F27+F28</f>
        <v>469.57</v>
      </c>
      <c r="G22" s="44">
        <f>G24+G25+G26+G27+G28</f>
        <v>5549.89</v>
      </c>
      <c r="I22" s="18"/>
      <c r="J22" s="19"/>
    </row>
    <row r="23" spans="1:10" ht="12.75">
      <c r="A23" s="61" t="s">
        <v>23</v>
      </c>
      <c r="B23" s="62"/>
      <c r="C23" s="63"/>
      <c r="D23" s="51"/>
      <c r="E23" s="52"/>
      <c r="F23" s="42"/>
      <c r="G23" s="2"/>
      <c r="I23" s="18"/>
      <c r="J23" s="19"/>
    </row>
    <row r="24" spans="1:10" ht="12.75">
      <c r="A24" s="61" t="s">
        <v>35</v>
      </c>
      <c r="B24" s="62"/>
      <c r="C24" s="63"/>
      <c r="D24" s="51" t="s">
        <v>36</v>
      </c>
      <c r="E24" s="52"/>
      <c r="F24" s="42">
        <v>322.69</v>
      </c>
      <c r="G24" s="2">
        <f>581.72+F24</f>
        <v>904.4100000000001</v>
      </c>
      <c r="H24" s="17"/>
      <c r="I24" s="18"/>
      <c r="J24" s="19"/>
    </row>
    <row r="25" spans="1:10" ht="26.25" customHeight="1">
      <c r="A25" s="53" t="s">
        <v>37</v>
      </c>
      <c r="B25" s="54"/>
      <c r="C25" s="55"/>
      <c r="D25" s="51" t="s">
        <v>38</v>
      </c>
      <c r="E25" s="52"/>
      <c r="F25" s="42">
        <v>76.88</v>
      </c>
      <c r="G25" s="2">
        <f>576.8+F25</f>
        <v>653.68</v>
      </c>
      <c r="I25" s="19"/>
      <c r="J25" s="19"/>
    </row>
    <row r="26" spans="1:10" ht="12.75">
      <c r="A26" s="61" t="s">
        <v>39</v>
      </c>
      <c r="B26" s="62"/>
      <c r="C26" s="63"/>
      <c r="D26" s="51" t="s">
        <v>40</v>
      </c>
      <c r="E26" s="52"/>
      <c r="F26" s="42">
        <v>0</v>
      </c>
      <c r="G26" s="2">
        <v>2600</v>
      </c>
      <c r="I26" s="18"/>
      <c r="J26" s="19"/>
    </row>
    <row r="27" spans="1:10" ht="12.75">
      <c r="A27" s="61" t="s">
        <v>42</v>
      </c>
      <c r="B27" s="62"/>
      <c r="C27" s="63"/>
      <c r="D27" s="51" t="s">
        <v>41</v>
      </c>
      <c r="E27" s="52"/>
      <c r="F27" s="43">
        <v>0</v>
      </c>
      <c r="G27" s="2">
        <v>1131.8</v>
      </c>
      <c r="I27" s="18"/>
      <c r="J27" s="19"/>
    </row>
    <row r="28" spans="1:10" ht="12.75">
      <c r="A28" s="61" t="s">
        <v>43</v>
      </c>
      <c r="B28" s="62"/>
      <c r="C28" s="63"/>
      <c r="D28" s="51" t="s">
        <v>44</v>
      </c>
      <c r="E28" s="52"/>
      <c r="F28" s="43">
        <v>70</v>
      </c>
      <c r="G28" s="2">
        <f>190+F28</f>
        <v>260</v>
      </c>
      <c r="I28" s="18"/>
      <c r="J28" s="19"/>
    </row>
    <row r="29" spans="1:7" ht="12.75">
      <c r="A29" s="75" t="s">
        <v>45</v>
      </c>
      <c r="B29" s="76"/>
      <c r="C29" s="77"/>
      <c r="D29" s="59" t="s">
        <v>5</v>
      </c>
      <c r="E29" s="60"/>
      <c r="F29" s="45">
        <v>9066.94</v>
      </c>
      <c r="G29" s="39">
        <v>9066.94</v>
      </c>
    </row>
    <row r="30" spans="3:7" ht="12.75">
      <c r="C30" s="1"/>
      <c r="D30" s="1"/>
      <c r="F30" s="46"/>
      <c r="G30" s="25"/>
    </row>
    <row r="31" spans="1:7" ht="12.75">
      <c r="A31" t="s">
        <v>14</v>
      </c>
      <c r="C31" s="1"/>
      <c r="D31" s="1"/>
      <c r="F31" s="46">
        <f>F15-F22</f>
        <v>85799.59</v>
      </c>
      <c r="G31" s="25">
        <f>G15-G22</f>
        <v>115342.59000000001</v>
      </c>
    </row>
    <row r="32" spans="1:7" ht="12.75">
      <c r="A32" t="s">
        <v>46</v>
      </c>
      <c r="C32" s="1"/>
      <c r="D32" s="1"/>
      <c r="F32" s="30"/>
      <c r="G32" s="33"/>
    </row>
    <row r="33" spans="3:6" ht="12.75">
      <c r="C33" s="1"/>
      <c r="D33" s="1"/>
      <c r="F33" s="30"/>
    </row>
    <row r="34" spans="1:6" ht="31.5">
      <c r="A34" s="3" t="s">
        <v>47</v>
      </c>
      <c r="B34" s="12"/>
      <c r="C34" s="12"/>
      <c r="D34" s="12"/>
      <c r="E34" s="12"/>
      <c r="F34" s="27"/>
    </row>
    <row r="35" spans="1:6" ht="11.25" customHeight="1">
      <c r="A35" s="3"/>
      <c r="B35" s="3"/>
      <c r="C35" s="3"/>
      <c r="D35" s="3"/>
      <c r="E35" s="3"/>
      <c r="F35" s="28"/>
    </row>
    <row r="36" spans="1:6" ht="25.5">
      <c r="A36" s="67" t="s">
        <v>21</v>
      </c>
      <c r="B36" s="68"/>
      <c r="C36" s="69"/>
      <c r="D36" s="70" t="s">
        <v>2</v>
      </c>
      <c r="E36" s="71"/>
      <c r="F36" s="31" t="s">
        <v>81</v>
      </c>
    </row>
    <row r="37" spans="1:6" ht="12.75">
      <c r="A37" s="72">
        <v>1</v>
      </c>
      <c r="B37" s="73"/>
      <c r="C37" s="74"/>
      <c r="D37" s="72">
        <v>2</v>
      </c>
      <c r="E37" s="74"/>
      <c r="F37" s="34">
        <v>3</v>
      </c>
    </row>
    <row r="38" spans="1:6" ht="12.75">
      <c r="A38" s="64" t="s">
        <v>69</v>
      </c>
      <c r="B38" s="65"/>
      <c r="C38" s="66"/>
      <c r="D38" s="51" t="s">
        <v>3</v>
      </c>
      <c r="E38" s="52"/>
      <c r="F38" s="15">
        <v>1263035.4249638552</v>
      </c>
    </row>
    <row r="39" spans="1:6" ht="12.75">
      <c r="A39" s="53" t="s">
        <v>70</v>
      </c>
      <c r="B39" s="54"/>
      <c r="C39" s="55"/>
      <c r="D39" s="51" t="s">
        <v>4</v>
      </c>
      <c r="E39" s="52"/>
      <c r="F39" s="37">
        <f>SUM(F41:F52)</f>
        <v>428402.59</v>
      </c>
    </row>
    <row r="40" spans="1:6" ht="12.75">
      <c r="A40" s="53" t="s">
        <v>48</v>
      </c>
      <c r="B40" s="54"/>
      <c r="C40" s="55"/>
      <c r="D40" s="51"/>
      <c r="E40" s="52"/>
      <c r="F40" s="2"/>
    </row>
    <row r="41" spans="1:6" ht="12.75">
      <c r="A41" s="53" t="s">
        <v>49</v>
      </c>
      <c r="B41" s="54"/>
      <c r="C41" s="55"/>
      <c r="D41" s="51"/>
      <c r="E41" s="52"/>
      <c r="F41" s="2">
        <v>0</v>
      </c>
    </row>
    <row r="42" spans="1:6" ht="12.75">
      <c r="A42" s="53" t="s">
        <v>50</v>
      </c>
      <c r="B42" s="54"/>
      <c r="C42" s="55"/>
      <c r="D42" s="51"/>
      <c r="E42" s="52"/>
      <c r="F42" s="2">
        <v>0</v>
      </c>
    </row>
    <row r="43" spans="1:6" ht="12.75">
      <c r="A43" s="53" t="s">
        <v>51</v>
      </c>
      <c r="B43" s="54"/>
      <c r="C43" s="55"/>
      <c r="D43" s="51"/>
      <c r="E43" s="52"/>
      <c r="F43" s="2">
        <v>0</v>
      </c>
    </row>
    <row r="44" spans="1:6" ht="12.75">
      <c r="A44" s="53" t="s">
        <v>52</v>
      </c>
      <c r="B44" s="54"/>
      <c r="C44" s="55"/>
      <c r="D44" s="51"/>
      <c r="E44" s="52"/>
      <c r="F44" s="2">
        <v>0</v>
      </c>
    </row>
    <row r="45" spans="1:6" ht="12.75">
      <c r="A45" s="53" t="s">
        <v>53</v>
      </c>
      <c r="B45" s="54"/>
      <c r="C45" s="55"/>
      <c r="D45" s="51"/>
      <c r="E45" s="52"/>
      <c r="F45" s="2">
        <v>0</v>
      </c>
    </row>
    <row r="46" spans="1:6" ht="12.75">
      <c r="A46" s="53" t="s">
        <v>54</v>
      </c>
      <c r="B46" s="54"/>
      <c r="C46" s="55"/>
      <c r="D46" s="51"/>
      <c r="E46" s="52"/>
      <c r="F46" s="2">
        <v>0</v>
      </c>
    </row>
    <row r="47" spans="1:6" ht="12.75">
      <c r="A47" s="53" t="s">
        <v>55</v>
      </c>
      <c r="B47" s="54"/>
      <c r="C47" s="55"/>
      <c r="D47" s="51"/>
      <c r="E47" s="52"/>
      <c r="F47" s="48">
        <v>107092.97</v>
      </c>
    </row>
    <row r="48" spans="1:6" ht="12.75">
      <c r="A48" s="53" t="s">
        <v>56</v>
      </c>
      <c r="B48" s="54"/>
      <c r="C48" s="55"/>
      <c r="D48" s="51"/>
      <c r="E48" s="52"/>
      <c r="F48" s="48">
        <v>118829.56</v>
      </c>
    </row>
    <row r="49" spans="1:6" ht="12.75">
      <c r="A49" s="53" t="s">
        <v>57</v>
      </c>
      <c r="B49" s="54"/>
      <c r="C49" s="55"/>
      <c r="D49" s="51"/>
      <c r="E49" s="52"/>
      <c r="F49" s="48">
        <v>67492.62</v>
      </c>
    </row>
    <row r="50" spans="1:6" ht="12.75">
      <c r="A50" s="53" t="s">
        <v>58</v>
      </c>
      <c r="B50" s="54"/>
      <c r="C50" s="55"/>
      <c r="D50" s="51"/>
      <c r="E50" s="52"/>
      <c r="F50" s="2">
        <v>47616.89</v>
      </c>
    </row>
    <row r="51" spans="1:6" ht="12.75">
      <c r="A51" s="53" t="s">
        <v>59</v>
      </c>
      <c r="B51" s="54"/>
      <c r="C51" s="55"/>
      <c r="D51" s="51"/>
      <c r="E51" s="52"/>
      <c r="F51" s="2">
        <v>24020.93</v>
      </c>
    </row>
    <row r="52" spans="1:6" ht="12.75">
      <c r="A52" s="53" t="s">
        <v>60</v>
      </c>
      <c r="B52" s="54"/>
      <c r="C52" s="55"/>
      <c r="D52" s="51"/>
      <c r="E52" s="52"/>
      <c r="F52" s="2">
        <v>63349.62</v>
      </c>
    </row>
    <row r="53" spans="1:9" ht="26.25" customHeight="1">
      <c r="A53" s="53" t="s">
        <v>71</v>
      </c>
      <c r="B53" s="54"/>
      <c r="C53" s="55"/>
      <c r="D53" s="51" t="s">
        <v>5</v>
      </c>
      <c r="E53" s="52"/>
      <c r="F53" s="2">
        <v>12641.52</v>
      </c>
      <c r="H53" s="2">
        <f>(F38+F41/12*11+F42/12*10+F43/12*9+F44/12*8+F45/12*7+F46/12*6+F47/12*5+F48/12*4+F49/12*3+F50/12*2+F51/12*1+F52/12*0)*0.92%</f>
        <v>12641.521249000802</v>
      </c>
      <c r="I53" s="18"/>
    </row>
    <row r="54" spans="1:7" ht="24.75" customHeight="1">
      <c r="A54" s="53" t="s">
        <v>72</v>
      </c>
      <c r="B54" s="54"/>
      <c r="C54" s="55"/>
      <c r="D54" s="51" t="s">
        <v>6</v>
      </c>
      <c r="E54" s="52"/>
      <c r="F54" s="2">
        <f>G22</f>
        <v>5549.89</v>
      </c>
      <c r="G54" s="20"/>
    </row>
    <row r="55" spans="1:8" ht="27" customHeight="1">
      <c r="A55" s="53" t="s">
        <v>61</v>
      </c>
      <c r="B55" s="54"/>
      <c r="C55" s="55"/>
      <c r="D55" s="51" t="s">
        <v>7</v>
      </c>
      <c r="E55" s="52"/>
      <c r="F55" s="15">
        <f>F53-F54</f>
        <v>7091.63</v>
      </c>
      <c r="H55" s="4"/>
    </row>
    <row r="56" spans="1:9" ht="12.75">
      <c r="A56" s="53" t="s">
        <v>73</v>
      </c>
      <c r="B56" s="54"/>
      <c r="C56" s="55"/>
      <c r="D56" s="51" t="s">
        <v>8</v>
      </c>
      <c r="E56" s="52"/>
      <c r="F56" s="15">
        <v>1374.08</v>
      </c>
      <c r="G56" s="35">
        <f>F38*0.1%</f>
        <v>1263.0354249638551</v>
      </c>
      <c r="H56" s="36">
        <f>(F41/12*11+F42/12*10+F43/12*9+F44/12*8+F45/12*7+F46/12*6+F47/12*5+F48/12*4+F49/12*3+F50/12*2+F51/12*1+F52/12*0)*0.1%</f>
        <v>111.04297166666667</v>
      </c>
      <c r="I56" s="36"/>
    </row>
    <row r="57" spans="1:8" ht="12.75">
      <c r="A57" s="53" t="s">
        <v>74</v>
      </c>
      <c r="B57" s="54"/>
      <c r="C57" s="55"/>
      <c r="D57" s="51" t="s">
        <v>9</v>
      </c>
      <c r="E57" s="52"/>
      <c r="F57" s="15">
        <f>G24</f>
        <v>904.4100000000001</v>
      </c>
      <c r="H57" s="4"/>
    </row>
    <row r="58" spans="1:6" ht="12.75">
      <c r="A58" s="53" t="s">
        <v>75</v>
      </c>
      <c r="B58" s="54"/>
      <c r="C58" s="55"/>
      <c r="D58" s="51" t="s">
        <v>62</v>
      </c>
      <c r="E58" s="52"/>
      <c r="F58" s="38">
        <f>F56-F57</f>
        <v>469.66999999999985</v>
      </c>
    </row>
    <row r="59" spans="1:8" ht="12.75">
      <c r="A59" s="53" t="s">
        <v>76</v>
      </c>
      <c r="B59" s="54"/>
      <c r="C59" s="55"/>
      <c r="D59" s="51" t="s">
        <v>63</v>
      </c>
      <c r="E59" s="52"/>
      <c r="F59" s="15">
        <f>G15</f>
        <v>120892.48000000001</v>
      </c>
      <c r="H59" s="11"/>
    </row>
    <row r="60" spans="1:9" ht="12.75">
      <c r="A60" s="53" t="s">
        <v>64</v>
      </c>
      <c r="B60" s="54"/>
      <c r="C60" s="55"/>
      <c r="D60" s="51"/>
      <c r="E60" s="52"/>
      <c r="F60" s="2">
        <v>8.74</v>
      </c>
      <c r="G60" s="24">
        <f>F59/I60*100</f>
        <v>8.737295259042398</v>
      </c>
      <c r="H60" s="16" t="s">
        <v>80</v>
      </c>
      <c r="I60" s="15">
        <v>1383637.34331727</v>
      </c>
    </row>
    <row r="61" spans="1:7" ht="12.75">
      <c r="A61" s="61" t="s">
        <v>66</v>
      </c>
      <c r="B61" s="62"/>
      <c r="C61" s="63"/>
      <c r="D61" s="51" t="s">
        <v>65</v>
      </c>
      <c r="E61" s="52"/>
      <c r="F61" s="2">
        <v>9066.94</v>
      </c>
      <c r="G61" s="25">
        <f>G15*7.5%</f>
        <v>9066.936</v>
      </c>
    </row>
    <row r="62" spans="1:6" ht="12.75">
      <c r="A62" s="53" t="s">
        <v>67</v>
      </c>
      <c r="B62" s="54"/>
      <c r="C62" s="55"/>
      <c r="D62" s="51"/>
      <c r="E62" s="52"/>
      <c r="F62" s="2">
        <f>F61/F59*100</f>
        <v>7.5000033087252405</v>
      </c>
    </row>
    <row r="63" spans="1:6" ht="12.75">
      <c r="A63" s="56" t="s">
        <v>64</v>
      </c>
      <c r="B63" s="57"/>
      <c r="C63" s="58"/>
      <c r="D63" s="59"/>
      <c r="E63" s="60"/>
      <c r="F63" s="39">
        <f>F61/I60*100</f>
        <v>0.6552974335212733</v>
      </c>
    </row>
    <row r="64" spans="3:6" ht="12.75">
      <c r="C64" s="1"/>
      <c r="D64" s="1"/>
      <c r="F64" s="30"/>
    </row>
    <row r="65" spans="1:6" ht="12.75">
      <c r="A65" t="s">
        <v>14</v>
      </c>
      <c r="C65" s="1"/>
      <c r="D65" s="1"/>
      <c r="F65" s="30"/>
    </row>
    <row r="66" spans="1:6" ht="12.75">
      <c r="A66" t="s">
        <v>68</v>
      </c>
      <c r="C66" s="1"/>
      <c r="D66" s="1"/>
      <c r="F66" s="30"/>
    </row>
    <row r="67" spans="3:6" ht="12.75">
      <c r="C67" s="1"/>
      <c r="D67" s="1"/>
      <c r="F67" s="30"/>
    </row>
    <row r="68" spans="3:6" ht="12.75">
      <c r="C68" s="1"/>
      <c r="D68" s="1"/>
      <c r="F68" s="30"/>
    </row>
    <row r="69" spans="1:8" ht="12.75">
      <c r="A69" s="78" t="s">
        <v>79</v>
      </c>
      <c r="B69" s="78"/>
      <c r="C69" s="1" t="s">
        <v>0</v>
      </c>
      <c r="E69" t="s">
        <v>82</v>
      </c>
      <c r="F69" s="30"/>
      <c r="H69" s="11"/>
    </row>
    <row r="70" spans="1:8" ht="12.75">
      <c r="A70" t="s">
        <v>78</v>
      </c>
      <c r="C70" s="7" t="s">
        <v>1</v>
      </c>
      <c r="D70" s="1"/>
      <c r="F70" s="30"/>
      <c r="H70" s="11"/>
    </row>
    <row r="71" spans="3:6" ht="12.75">
      <c r="C71" s="1"/>
      <c r="D71" s="1"/>
      <c r="F71" s="30"/>
    </row>
    <row r="72" spans="1:5" ht="12.75">
      <c r="A72" s="78" t="s">
        <v>15</v>
      </c>
      <c r="B72" s="78"/>
      <c r="D72" s="1"/>
      <c r="E72" s="1"/>
    </row>
    <row r="73" spans="1:6" ht="12.75">
      <c r="A73" s="6" t="s">
        <v>10</v>
      </c>
      <c r="B73" s="6"/>
      <c r="C73" s="1" t="s">
        <v>0</v>
      </c>
      <c r="D73" s="1"/>
      <c r="E73" t="s">
        <v>77</v>
      </c>
      <c r="F73" s="30"/>
    </row>
    <row r="74" spans="3:6" ht="12.75">
      <c r="C74" s="7" t="s">
        <v>1</v>
      </c>
      <c r="F74" s="30"/>
    </row>
    <row r="76" spans="6:7" ht="12.75">
      <c r="F76" s="33"/>
      <c r="G76"/>
    </row>
  </sheetData>
  <mergeCells count="99">
    <mergeCell ref="A6:F6"/>
    <mergeCell ref="A7:F7"/>
    <mergeCell ref="A16:C16"/>
    <mergeCell ref="A17:C17"/>
    <mergeCell ref="A8:F8"/>
    <mergeCell ref="A9:F9"/>
    <mergeCell ref="A15:C15"/>
    <mergeCell ref="D14:E14"/>
    <mergeCell ref="D16:E16"/>
    <mergeCell ref="A11:E11"/>
    <mergeCell ref="A72:B72"/>
    <mergeCell ref="A69:B69"/>
    <mergeCell ref="A4:F4"/>
    <mergeCell ref="A13:C13"/>
    <mergeCell ref="A18:C18"/>
    <mergeCell ref="D15:E15"/>
    <mergeCell ref="A5:F5"/>
    <mergeCell ref="A14:C14"/>
    <mergeCell ref="D18:E18"/>
    <mergeCell ref="D13:E13"/>
    <mergeCell ref="A20:C20"/>
    <mergeCell ref="D19:E19"/>
    <mergeCell ref="D17:E17"/>
    <mergeCell ref="A19:C19"/>
    <mergeCell ref="D20:E20"/>
    <mergeCell ref="A23:C23"/>
    <mergeCell ref="D23:E23"/>
    <mergeCell ref="A24:C24"/>
    <mergeCell ref="D24:E24"/>
    <mergeCell ref="A21:C21"/>
    <mergeCell ref="D21:E21"/>
    <mergeCell ref="A22:C22"/>
    <mergeCell ref="D22:E22"/>
    <mergeCell ref="A25:C25"/>
    <mergeCell ref="D25:E25"/>
    <mergeCell ref="A26:C26"/>
    <mergeCell ref="D26:E26"/>
    <mergeCell ref="A29:C29"/>
    <mergeCell ref="D29:E29"/>
    <mergeCell ref="A27:C27"/>
    <mergeCell ref="D27:E27"/>
    <mergeCell ref="A28:C28"/>
    <mergeCell ref="D28:E28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61:C61"/>
    <mergeCell ref="D61:E61"/>
    <mergeCell ref="A51:C51"/>
    <mergeCell ref="D51:E51"/>
    <mergeCell ref="A52:C52"/>
    <mergeCell ref="D52:E52"/>
    <mergeCell ref="D57:E57"/>
    <mergeCell ref="A53:C53"/>
    <mergeCell ref="A44:C44"/>
    <mergeCell ref="D44:E44"/>
    <mergeCell ref="A45:C45"/>
    <mergeCell ref="D45:E45"/>
    <mergeCell ref="A42:C42"/>
    <mergeCell ref="D42:E42"/>
    <mergeCell ref="A43:C43"/>
    <mergeCell ref="D43:E43"/>
    <mergeCell ref="A57:C57"/>
    <mergeCell ref="A55:C55"/>
    <mergeCell ref="D55:E55"/>
    <mergeCell ref="A56:C56"/>
    <mergeCell ref="A63:C63"/>
    <mergeCell ref="D63:E63"/>
    <mergeCell ref="A58:C58"/>
    <mergeCell ref="D58:E58"/>
    <mergeCell ref="D53:E53"/>
    <mergeCell ref="D56:E56"/>
    <mergeCell ref="A62:C62"/>
    <mergeCell ref="D62:E62"/>
    <mergeCell ref="A59:C59"/>
    <mergeCell ref="D59:E59"/>
    <mergeCell ref="A60:C60"/>
    <mergeCell ref="D60:E60"/>
    <mergeCell ref="D54:E54"/>
    <mergeCell ref="A54:C54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2"/>
  <sheetViews>
    <sheetView workbookViewId="0" topLeftCell="A160">
      <selection activeCell="E190" sqref="E190"/>
    </sheetView>
  </sheetViews>
  <sheetFormatPr defaultColWidth="9.00390625" defaultRowHeight="12.75"/>
  <cols>
    <col min="2" max="2" width="12.75390625" style="17" bestFit="1" customWidth="1"/>
    <col min="4" max="4" width="10.125" style="0" bestFit="1" customWidth="1"/>
    <col min="6" max="6" width="10.75390625" style="0" bestFit="1" customWidth="1"/>
    <col min="8" max="8" width="10.125" style="0" bestFit="1" customWidth="1"/>
    <col min="9" max="9" width="12.75390625" style="22" bestFit="1" customWidth="1"/>
  </cols>
  <sheetData>
    <row r="1" spans="1:9" ht="12.75">
      <c r="A1">
        <v>11.01</v>
      </c>
      <c r="B1" s="17">
        <v>145935.75</v>
      </c>
      <c r="I1" s="17">
        <v>145935.75</v>
      </c>
    </row>
    <row r="2" spans="1:9" ht="12.75">
      <c r="A2">
        <v>12.01</v>
      </c>
      <c r="B2" s="17">
        <v>145581.54</v>
      </c>
      <c r="I2" s="17">
        <v>145581.54</v>
      </c>
    </row>
    <row r="3" spans="1:10" ht="12.75">
      <c r="A3">
        <v>13.01</v>
      </c>
      <c r="B3" s="17">
        <v>145531.75</v>
      </c>
      <c r="I3" s="17">
        <v>145531.75</v>
      </c>
      <c r="J3" s="17"/>
    </row>
    <row r="4" spans="1:10" ht="12.75">
      <c r="A4">
        <v>14.01</v>
      </c>
      <c r="B4" s="17">
        <v>145600.42</v>
      </c>
      <c r="I4" s="17">
        <v>145600.42</v>
      </c>
      <c r="J4" s="17"/>
    </row>
    <row r="5" spans="1:10" ht="12.75">
      <c r="A5">
        <v>17.01</v>
      </c>
      <c r="B5" s="17">
        <v>145967.99</v>
      </c>
      <c r="I5" s="17">
        <v>145967.99</v>
      </c>
      <c r="J5" s="17"/>
    </row>
    <row r="6" spans="1:9" ht="12.75">
      <c r="A6">
        <v>18.01</v>
      </c>
      <c r="B6" s="17">
        <v>144768.49</v>
      </c>
      <c r="I6" s="17">
        <v>144768.49</v>
      </c>
    </row>
    <row r="7" spans="1:9" ht="12.75">
      <c r="A7">
        <v>19.01</v>
      </c>
      <c r="B7" s="17">
        <v>144499.18</v>
      </c>
      <c r="I7" s="17">
        <v>144499.18</v>
      </c>
    </row>
    <row r="8" spans="1:9" ht="12.75">
      <c r="A8">
        <v>20.01</v>
      </c>
      <c r="B8">
        <v>144580.43</v>
      </c>
      <c r="I8">
        <v>144580.43</v>
      </c>
    </row>
    <row r="9" spans="1:9" ht="12.75">
      <c r="A9">
        <v>21.01</v>
      </c>
      <c r="B9" s="17">
        <v>144633.14</v>
      </c>
      <c r="I9" s="17">
        <v>144633.14</v>
      </c>
    </row>
    <row r="10" spans="1:9" ht="12.75">
      <c r="A10">
        <v>24.01</v>
      </c>
      <c r="B10" s="17">
        <v>145482.79</v>
      </c>
      <c r="I10" s="17">
        <v>145482.79</v>
      </c>
    </row>
    <row r="11" spans="1:9" ht="12.75">
      <c r="A11">
        <v>25.01</v>
      </c>
      <c r="B11" s="17">
        <v>146495.81</v>
      </c>
      <c r="I11" s="17">
        <v>146495.81</v>
      </c>
    </row>
    <row r="12" spans="1:9" ht="12.75">
      <c r="A12">
        <v>26.01</v>
      </c>
      <c r="B12" s="17">
        <v>146378.05</v>
      </c>
      <c r="I12" s="17">
        <v>146378.05</v>
      </c>
    </row>
    <row r="13" spans="1:9" ht="12.75">
      <c r="A13">
        <v>27.01</v>
      </c>
      <c r="B13" s="17">
        <v>146881.44</v>
      </c>
      <c r="I13" s="17">
        <v>146881.44</v>
      </c>
    </row>
    <row r="14" spans="1:9" ht="12.75">
      <c r="A14">
        <v>28.01</v>
      </c>
      <c r="B14" s="17">
        <v>148155.99</v>
      </c>
      <c r="I14" s="17">
        <v>148155.99</v>
      </c>
    </row>
    <row r="15" spans="1:9" ht="12.75">
      <c r="A15">
        <v>31.01</v>
      </c>
      <c r="B15" s="17">
        <v>149448.76</v>
      </c>
      <c r="I15" s="17">
        <v>149448.76</v>
      </c>
    </row>
    <row r="16" spans="1:9" ht="12.75">
      <c r="A16">
        <v>1.02</v>
      </c>
      <c r="B16" s="17">
        <v>149552.54</v>
      </c>
      <c r="I16" s="17">
        <v>149552.54</v>
      </c>
    </row>
    <row r="17" spans="1:9" ht="12.75">
      <c r="A17">
        <v>2.02</v>
      </c>
      <c r="B17" s="17">
        <v>150447.39</v>
      </c>
      <c r="I17" s="17">
        <v>150447.39</v>
      </c>
    </row>
    <row r="18" spans="1:9" ht="12.75">
      <c r="A18">
        <v>3.02</v>
      </c>
      <c r="B18" s="17">
        <v>151249.37</v>
      </c>
      <c r="I18" s="17">
        <v>151249.37</v>
      </c>
    </row>
    <row r="19" spans="1:9" ht="12.75">
      <c r="A19">
        <v>4.02</v>
      </c>
      <c r="B19" s="17">
        <v>151729.72</v>
      </c>
      <c r="I19" s="17">
        <v>151729.72</v>
      </c>
    </row>
    <row r="20" spans="1:9" ht="12.75">
      <c r="A20">
        <v>7.02</v>
      </c>
      <c r="B20" s="17">
        <v>151853.39</v>
      </c>
      <c r="I20" s="17">
        <v>151853.39</v>
      </c>
    </row>
    <row r="21" spans="1:9" ht="12.75">
      <c r="A21">
        <v>8.02</v>
      </c>
      <c r="B21" s="17">
        <v>151368.44</v>
      </c>
      <c r="I21" s="17">
        <v>151368.44</v>
      </c>
    </row>
    <row r="22" spans="1:9" ht="12.75">
      <c r="A22">
        <v>9.02</v>
      </c>
      <c r="B22" s="17">
        <v>151862.53</v>
      </c>
      <c r="D22" s="17"/>
      <c r="I22" s="17">
        <v>151862.53</v>
      </c>
    </row>
    <row r="23" spans="1:9" ht="12.75">
      <c r="A23">
        <v>10.02</v>
      </c>
      <c r="B23" s="17">
        <v>150908.25</v>
      </c>
      <c r="D23" s="17"/>
      <c r="I23" s="17">
        <v>150908.25</v>
      </c>
    </row>
    <row r="24" spans="1:9" ht="12.75">
      <c r="A24">
        <v>11.02</v>
      </c>
      <c r="B24" s="17">
        <v>150650.73</v>
      </c>
      <c r="D24" s="17"/>
      <c r="I24" s="17">
        <v>150650.73</v>
      </c>
    </row>
    <row r="25" spans="1:9" ht="12.75">
      <c r="A25">
        <v>14.02</v>
      </c>
      <c r="B25" s="17">
        <v>150652.72</v>
      </c>
      <c r="D25" s="17"/>
      <c r="I25" s="17">
        <v>150652.72</v>
      </c>
    </row>
    <row r="26" spans="1:9" ht="12.75">
      <c r="A26">
        <v>15.02</v>
      </c>
      <c r="B26" s="17">
        <v>150933.14</v>
      </c>
      <c r="D26" s="17"/>
      <c r="I26" s="17">
        <v>150933.14</v>
      </c>
    </row>
    <row r="27" spans="1:9" ht="12.75">
      <c r="A27">
        <v>16.02</v>
      </c>
      <c r="B27" s="17">
        <v>151870.04</v>
      </c>
      <c r="D27" s="17"/>
      <c r="I27" s="17">
        <v>151870.04</v>
      </c>
    </row>
    <row r="28" spans="1:9" ht="12.75">
      <c r="A28">
        <v>17.02</v>
      </c>
      <c r="B28" s="17">
        <v>152225.45</v>
      </c>
      <c r="D28" s="17"/>
      <c r="I28" s="17">
        <v>152225.45</v>
      </c>
    </row>
    <row r="29" spans="1:9" ht="12.75">
      <c r="A29">
        <v>18.02</v>
      </c>
      <c r="B29" s="17">
        <v>152597.17</v>
      </c>
      <c r="D29" s="17"/>
      <c r="I29" s="17">
        <v>152597.17</v>
      </c>
    </row>
    <row r="30" spans="1:9" ht="12.75">
      <c r="A30">
        <v>21.02</v>
      </c>
      <c r="B30" s="17">
        <v>153108.47</v>
      </c>
      <c r="D30" s="17"/>
      <c r="I30" s="17">
        <v>153108.47</v>
      </c>
    </row>
    <row r="31" spans="1:9" ht="12.75">
      <c r="A31">
        <v>22.02</v>
      </c>
      <c r="B31" s="17">
        <v>152778.88</v>
      </c>
      <c r="D31" s="17"/>
      <c r="I31" s="17">
        <v>152778.88</v>
      </c>
    </row>
    <row r="32" spans="1:9" ht="12.75">
      <c r="A32">
        <v>24.02</v>
      </c>
      <c r="B32" s="17">
        <v>153336.53</v>
      </c>
      <c r="D32" s="17"/>
      <c r="I32" s="17">
        <v>153336.53</v>
      </c>
    </row>
    <row r="33" spans="1:9" ht="12.75">
      <c r="A33">
        <v>25.02</v>
      </c>
      <c r="B33" s="17">
        <v>154425.97</v>
      </c>
      <c r="D33" s="17"/>
      <c r="I33" s="17">
        <v>154425.97</v>
      </c>
    </row>
    <row r="34" spans="1:9" ht="12.75">
      <c r="A34">
        <v>28.02</v>
      </c>
      <c r="B34" s="17">
        <v>154797.45</v>
      </c>
      <c r="D34" s="17"/>
      <c r="I34" s="17">
        <v>154797.45</v>
      </c>
    </row>
    <row r="35" spans="1:9" ht="12.75">
      <c r="A35">
        <v>1.03</v>
      </c>
      <c r="B35" s="17">
        <v>154200.33</v>
      </c>
      <c r="D35" s="17"/>
      <c r="I35" s="17">
        <v>154200.33</v>
      </c>
    </row>
    <row r="36" spans="1:9" ht="12.75">
      <c r="A36">
        <v>2.03</v>
      </c>
      <c r="B36" s="17">
        <v>153443.65</v>
      </c>
      <c r="D36" s="17"/>
      <c r="I36" s="17">
        <v>153443.65</v>
      </c>
    </row>
    <row r="37" spans="1:9" ht="12.75">
      <c r="A37">
        <v>3.03</v>
      </c>
      <c r="B37" s="17">
        <v>152411.49</v>
      </c>
      <c r="D37" s="17"/>
      <c r="I37" s="17">
        <v>152411.49</v>
      </c>
    </row>
    <row r="38" spans="1:9" ht="12.75">
      <c r="A38">
        <v>4.03</v>
      </c>
      <c r="B38" s="17">
        <v>152622.86</v>
      </c>
      <c r="D38" s="17"/>
      <c r="I38" s="17">
        <v>152622.86</v>
      </c>
    </row>
    <row r="39" spans="1:9" ht="12.75">
      <c r="A39">
        <v>5.03</v>
      </c>
      <c r="B39" s="17">
        <v>153640.48</v>
      </c>
      <c r="D39" s="17"/>
      <c r="I39" s="17">
        <v>153640.48</v>
      </c>
    </row>
    <row r="40" spans="1:9" ht="12.75">
      <c r="A40">
        <v>9.03</v>
      </c>
      <c r="B40" s="17">
        <v>153819.58</v>
      </c>
      <c r="D40" s="17"/>
      <c r="I40" s="17">
        <v>153819.58</v>
      </c>
    </row>
    <row r="41" spans="1:9" ht="12.75">
      <c r="A41">
        <v>10.03</v>
      </c>
      <c r="B41" s="17">
        <v>152706.61</v>
      </c>
      <c r="D41" s="17"/>
      <c r="I41" s="17">
        <v>152706.61</v>
      </c>
    </row>
    <row r="42" spans="1:9" ht="12.75">
      <c r="A42">
        <v>11.03</v>
      </c>
      <c r="B42" s="17">
        <v>152706.71</v>
      </c>
      <c r="D42" s="17"/>
      <c r="I42" s="17">
        <v>152706.71</v>
      </c>
    </row>
    <row r="43" spans="1:9" ht="12.75">
      <c r="A43">
        <v>14.03</v>
      </c>
      <c r="B43" s="17">
        <v>152496.45</v>
      </c>
      <c r="D43" s="17"/>
      <c r="F43" s="17"/>
      <c r="I43" s="17">
        <v>152496.45</v>
      </c>
    </row>
    <row r="44" spans="1:9" ht="12.75">
      <c r="A44">
        <v>15.03</v>
      </c>
      <c r="B44" s="17">
        <v>152177.05</v>
      </c>
      <c r="D44" s="17"/>
      <c r="F44" s="17"/>
      <c r="I44" s="17">
        <v>152177.05</v>
      </c>
    </row>
    <row r="45" spans="1:9" ht="12.75">
      <c r="A45">
        <v>16.03</v>
      </c>
      <c r="B45" s="17">
        <v>151078.56</v>
      </c>
      <c r="D45" s="17"/>
      <c r="F45" s="17"/>
      <c r="I45" s="17">
        <v>151078.56</v>
      </c>
    </row>
    <row r="46" spans="1:9" ht="12.75">
      <c r="A46">
        <v>17.03</v>
      </c>
      <c r="B46" s="17">
        <v>150891.14</v>
      </c>
      <c r="D46" s="17"/>
      <c r="F46" s="17"/>
      <c r="I46" s="17">
        <v>150891.14</v>
      </c>
    </row>
    <row r="47" spans="1:9" ht="12.75">
      <c r="A47">
        <v>18.03</v>
      </c>
      <c r="B47" s="17">
        <v>151203.63</v>
      </c>
      <c r="D47" s="17"/>
      <c r="F47" s="17"/>
      <c r="I47" s="17">
        <v>151203.63</v>
      </c>
    </row>
    <row r="48" spans="1:9" ht="12.75">
      <c r="A48">
        <v>21.03</v>
      </c>
      <c r="B48" s="17">
        <v>150412</v>
      </c>
      <c r="D48" s="17"/>
      <c r="F48" s="17"/>
      <c r="I48" s="17">
        <v>150412</v>
      </c>
    </row>
    <row r="49" spans="1:9" ht="12.75">
      <c r="A49">
        <v>22.03</v>
      </c>
      <c r="B49" s="17">
        <v>150530.42</v>
      </c>
      <c r="D49" s="17"/>
      <c r="F49" s="17"/>
      <c r="I49" s="17">
        <v>150530.42</v>
      </c>
    </row>
    <row r="50" spans="1:9" ht="12.75">
      <c r="A50">
        <v>23.03</v>
      </c>
      <c r="B50" s="17">
        <v>149928.42</v>
      </c>
      <c r="D50" s="17"/>
      <c r="F50" s="17"/>
      <c r="I50" s="17">
        <v>149928.42</v>
      </c>
    </row>
    <row r="51" spans="1:9" ht="12.75">
      <c r="A51">
        <v>24.03</v>
      </c>
      <c r="B51" s="17">
        <v>151385.65</v>
      </c>
      <c r="D51" s="17"/>
      <c r="F51" s="17"/>
      <c r="I51" s="17">
        <v>151385.65</v>
      </c>
    </row>
    <row r="52" spans="1:9" ht="12.75">
      <c r="A52">
        <v>25.03</v>
      </c>
      <c r="B52" s="17">
        <v>152109.04</v>
      </c>
      <c r="D52" s="17"/>
      <c r="F52" s="17"/>
      <c r="I52" s="17">
        <v>152109.04</v>
      </c>
    </row>
    <row r="53" spans="1:9" ht="12.75">
      <c r="A53">
        <v>28.03</v>
      </c>
      <c r="B53" s="17">
        <v>152002.66</v>
      </c>
      <c r="D53" s="17"/>
      <c r="F53" s="17"/>
      <c r="I53" s="17">
        <v>152002.66</v>
      </c>
    </row>
    <row r="54" spans="1:9" ht="12.75">
      <c r="A54">
        <v>29.03</v>
      </c>
      <c r="B54" s="17">
        <v>151990.27</v>
      </c>
      <c r="D54" s="17"/>
      <c r="F54" s="17"/>
      <c r="I54" s="17">
        <v>151990.27</v>
      </c>
    </row>
    <row r="55" spans="1:9" ht="12.75">
      <c r="A55">
        <v>30.03</v>
      </c>
      <c r="B55" s="17">
        <v>151286.32</v>
      </c>
      <c r="D55" s="17"/>
      <c r="F55" s="17"/>
      <c r="I55" s="17">
        <v>151286.32</v>
      </c>
    </row>
    <row r="56" spans="1:9" ht="12.75">
      <c r="A56">
        <v>31.03</v>
      </c>
      <c r="B56" s="17">
        <v>152110.01</v>
      </c>
      <c r="D56" s="17"/>
      <c r="F56" s="17"/>
      <c r="I56" s="17">
        <v>152110.01</v>
      </c>
    </row>
    <row r="57" spans="1:9" ht="12.75">
      <c r="A57" s="21">
        <v>1.04</v>
      </c>
      <c r="B57" s="17">
        <v>152744.40149</v>
      </c>
      <c r="D57" s="17"/>
      <c r="F57" s="17"/>
      <c r="I57" s="17">
        <v>152744.40149</v>
      </c>
    </row>
    <row r="58" spans="1:9" ht="12.75">
      <c r="A58">
        <v>4.04</v>
      </c>
      <c r="B58" s="17">
        <v>152936.16259000002</v>
      </c>
      <c r="D58" s="17"/>
      <c r="F58" s="17"/>
      <c r="I58" s="17">
        <v>152936.16259000002</v>
      </c>
    </row>
    <row r="59" spans="1:9" ht="12.75">
      <c r="A59">
        <v>5.04</v>
      </c>
      <c r="B59" s="17">
        <v>153172.78375</v>
      </c>
      <c r="D59" s="17"/>
      <c r="F59" s="17"/>
      <c r="I59" s="17">
        <v>153172.78375</v>
      </c>
    </row>
    <row r="60" spans="1:9" ht="12.75">
      <c r="A60">
        <v>6.04</v>
      </c>
      <c r="B60" s="17">
        <v>154519.42576</v>
      </c>
      <c r="D60" s="17"/>
      <c r="F60" s="17"/>
      <c r="I60" s="17">
        <v>154519.42576</v>
      </c>
    </row>
    <row r="61" spans="1:9" ht="12.75">
      <c r="A61">
        <v>7.04</v>
      </c>
      <c r="B61" s="17">
        <v>155257.84402000002</v>
      </c>
      <c r="D61" s="17"/>
      <c r="F61" s="17"/>
      <c r="I61" s="17">
        <v>155257.84402000002</v>
      </c>
    </row>
    <row r="62" spans="1:9" ht="12.75">
      <c r="A62">
        <v>8.04</v>
      </c>
      <c r="B62" s="17">
        <v>155654.37</v>
      </c>
      <c r="D62" s="17"/>
      <c r="F62" s="17"/>
      <c r="H62" s="17"/>
      <c r="I62" s="17">
        <v>155654.37</v>
      </c>
    </row>
    <row r="63" spans="1:9" ht="12.75">
      <c r="A63">
        <v>11.04</v>
      </c>
      <c r="B63" s="17">
        <v>154412.03</v>
      </c>
      <c r="D63" s="17"/>
      <c r="F63" s="17"/>
      <c r="H63" s="17"/>
      <c r="I63" s="17">
        <v>154412.03</v>
      </c>
    </row>
    <row r="64" spans="1:9" ht="12.75">
      <c r="A64">
        <v>12.04</v>
      </c>
      <c r="B64" s="17">
        <v>153963.64</v>
      </c>
      <c r="D64" s="17"/>
      <c r="F64" s="17"/>
      <c r="H64" s="17"/>
      <c r="I64" s="17">
        <v>153963.64</v>
      </c>
    </row>
    <row r="65" spans="1:9" ht="12.75">
      <c r="A65">
        <v>13.04</v>
      </c>
      <c r="B65" s="17">
        <v>154770.06</v>
      </c>
      <c r="D65" s="17"/>
      <c r="F65" s="17"/>
      <c r="H65" s="17"/>
      <c r="I65" s="17">
        <v>154770.06</v>
      </c>
    </row>
    <row r="66" spans="1:9" ht="12.75">
      <c r="A66">
        <v>14.04</v>
      </c>
      <c r="B66" s="17">
        <v>153827.73</v>
      </c>
      <c r="D66" s="17"/>
      <c r="F66" s="17"/>
      <c r="H66" s="17"/>
      <c r="I66" s="17">
        <v>153827.73</v>
      </c>
    </row>
    <row r="67" spans="1:9" ht="12.75">
      <c r="A67">
        <v>15.04</v>
      </c>
      <c r="B67" s="17">
        <v>153273.48</v>
      </c>
      <c r="I67" s="17">
        <v>153273.48</v>
      </c>
    </row>
    <row r="68" spans="1:9" ht="12.75">
      <c r="A68">
        <v>18.04</v>
      </c>
      <c r="B68" s="17">
        <v>152239.63</v>
      </c>
      <c r="I68" s="17">
        <v>152239.63</v>
      </c>
    </row>
    <row r="69" spans="1:9" ht="12.75">
      <c r="A69">
        <v>19.04</v>
      </c>
      <c r="B69" s="17">
        <v>152619.01</v>
      </c>
      <c r="I69" s="17">
        <v>152619.01</v>
      </c>
    </row>
    <row r="70" spans="1:9" ht="12.75">
      <c r="A70">
        <v>20.04</v>
      </c>
      <c r="B70" s="17">
        <v>153265.16</v>
      </c>
      <c r="I70" s="17">
        <v>153265.16</v>
      </c>
    </row>
    <row r="71" spans="1:9" ht="12.75">
      <c r="A71">
        <v>21.04</v>
      </c>
      <c r="B71" s="17">
        <v>153341.86</v>
      </c>
      <c r="I71" s="17">
        <v>153341.86</v>
      </c>
    </row>
    <row r="72" spans="1:9" ht="12.75">
      <c r="A72">
        <v>22.04</v>
      </c>
      <c r="B72" s="17">
        <v>153926.81</v>
      </c>
      <c r="I72" s="17">
        <v>153926.81</v>
      </c>
    </row>
    <row r="73" spans="1:9" ht="12.75">
      <c r="A73">
        <v>25.04</v>
      </c>
      <c r="B73" s="17">
        <v>153797.58</v>
      </c>
      <c r="I73" s="17">
        <v>153797.58</v>
      </c>
    </row>
    <row r="74" spans="1:9" ht="12.75">
      <c r="A74">
        <v>26.04</v>
      </c>
      <c r="B74" s="17">
        <v>153213.83</v>
      </c>
      <c r="I74" s="17">
        <v>153213.83</v>
      </c>
    </row>
    <row r="75" spans="1:9" ht="12.75">
      <c r="A75">
        <v>27.04</v>
      </c>
      <c r="B75" s="17">
        <v>152636.54</v>
      </c>
      <c r="I75" s="17">
        <v>152636.54</v>
      </c>
    </row>
    <row r="76" spans="1:9" ht="12.75">
      <c r="A76">
        <v>28.04</v>
      </c>
      <c r="B76" s="17">
        <v>152581.88</v>
      </c>
      <c r="I76" s="17">
        <v>152581.88</v>
      </c>
    </row>
    <row r="77" spans="1:9" ht="12.75">
      <c r="A77">
        <v>29.04</v>
      </c>
      <c r="B77" s="17">
        <v>151812.66</v>
      </c>
      <c r="I77" s="17">
        <v>151812.66</v>
      </c>
    </row>
    <row r="78" spans="1:9" ht="12.75">
      <c r="A78">
        <v>3.05</v>
      </c>
      <c r="B78" s="17">
        <v>152050.67</v>
      </c>
      <c r="I78" s="17">
        <v>152050.67</v>
      </c>
    </row>
    <row r="79" spans="1:9" ht="12.75">
      <c r="A79">
        <v>4.05</v>
      </c>
      <c r="B79" s="17">
        <v>152903.85</v>
      </c>
      <c r="I79" s="17">
        <v>152903.85</v>
      </c>
    </row>
    <row r="80" spans="1:9" ht="12.75">
      <c r="A80">
        <v>5.05</v>
      </c>
      <c r="B80" s="17">
        <v>152633.06</v>
      </c>
      <c r="I80" s="17">
        <v>152633.06</v>
      </c>
    </row>
    <row r="81" spans="1:9" ht="12.75">
      <c r="A81">
        <v>6.05</v>
      </c>
      <c r="B81" s="17">
        <v>152380.67</v>
      </c>
      <c r="I81" s="17">
        <v>152380.67</v>
      </c>
    </row>
    <row r="82" spans="1:9" ht="12.75">
      <c r="A82">
        <v>11.05</v>
      </c>
      <c r="B82" s="17">
        <v>151924.56</v>
      </c>
      <c r="I82" s="17">
        <v>151924.56</v>
      </c>
    </row>
    <row r="83" spans="1:9" ht="12.75">
      <c r="A83">
        <v>12.05</v>
      </c>
      <c r="B83" s="17">
        <v>150770.44</v>
      </c>
      <c r="I83" s="17">
        <v>150770.44</v>
      </c>
    </row>
    <row r="84" spans="1:9" ht="12.75">
      <c r="A84">
        <v>13.05</v>
      </c>
      <c r="B84" s="17">
        <v>150226.37</v>
      </c>
      <c r="I84" s="17">
        <v>150226.37</v>
      </c>
    </row>
    <row r="85" spans="1:9" ht="12.75">
      <c r="A85">
        <v>14.05</v>
      </c>
      <c r="B85" s="17">
        <v>150221.51</v>
      </c>
      <c r="I85" s="17">
        <v>150221.51</v>
      </c>
    </row>
    <row r="86" spans="1:9" ht="12.75">
      <c r="A86">
        <v>16.05</v>
      </c>
      <c r="B86" s="17">
        <v>149504.89</v>
      </c>
      <c r="I86" s="17">
        <v>149504.89</v>
      </c>
    </row>
    <row r="87" spans="1:9" ht="12.75">
      <c r="A87">
        <v>17.05</v>
      </c>
      <c r="B87" s="17">
        <v>149755.39</v>
      </c>
      <c r="I87" s="17">
        <v>149755.39</v>
      </c>
    </row>
    <row r="88" spans="1:9" ht="12.75">
      <c r="A88">
        <v>18.05</v>
      </c>
      <c r="B88" s="17">
        <v>151182.86</v>
      </c>
      <c r="I88" s="17">
        <v>151182.86</v>
      </c>
    </row>
    <row r="89" spans="1:9" ht="12.75">
      <c r="A89">
        <v>19.05</v>
      </c>
      <c r="B89" s="17">
        <v>151282.96</v>
      </c>
      <c r="I89" s="17">
        <v>151282.96</v>
      </c>
    </row>
    <row r="90" spans="1:9" ht="12.75">
      <c r="A90">
        <v>20.05</v>
      </c>
      <c r="B90" s="17">
        <v>151163.63</v>
      </c>
      <c r="I90" s="17">
        <v>151163.63</v>
      </c>
    </row>
    <row r="91" spans="1:9" ht="12.75">
      <c r="A91">
        <v>23.05</v>
      </c>
      <c r="B91" s="17">
        <v>150882.52</v>
      </c>
      <c r="I91" s="17">
        <v>150882.52</v>
      </c>
    </row>
    <row r="92" spans="1:9" ht="12.75">
      <c r="A92">
        <v>24.05</v>
      </c>
      <c r="B92" s="17">
        <v>152098.4</v>
      </c>
      <c r="I92" s="17">
        <v>152098.4</v>
      </c>
    </row>
    <row r="93" spans="1:9" ht="12.75">
      <c r="A93">
        <v>25.05</v>
      </c>
      <c r="B93" s="17">
        <v>152284.37</v>
      </c>
      <c r="I93" s="17">
        <v>152284.37</v>
      </c>
    </row>
    <row r="94" spans="1:9" ht="12.75">
      <c r="A94">
        <v>26.05</v>
      </c>
      <c r="B94" s="17">
        <v>152159.14</v>
      </c>
      <c r="I94" s="17">
        <v>152159.14</v>
      </c>
    </row>
    <row r="95" spans="1:9" ht="12.75">
      <c r="A95">
        <v>27.05</v>
      </c>
      <c r="B95" s="17">
        <v>151984.42</v>
      </c>
      <c r="I95" s="17">
        <v>151984.42</v>
      </c>
    </row>
    <row r="96" spans="1:9" ht="12.75">
      <c r="A96">
        <v>30.05</v>
      </c>
      <c r="B96" s="17">
        <v>151640.74</v>
      </c>
      <c r="I96" s="17">
        <v>151640.74</v>
      </c>
    </row>
    <row r="97" spans="1:9" ht="12.75">
      <c r="A97">
        <v>31.05</v>
      </c>
      <c r="B97" s="17">
        <v>152272.02</v>
      </c>
      <c r="I97" s="17">
        <v>152272.02</v>
      </c>
    </row>
    <row r="98" spans="1:9" ht="12.75">
      <c r="A98">
        <v>1.06</v>
      </c>
      <c r="B98" s="17">
        <v>152467.15</v>
      </c>
      <c r="I98" s="17">
        <v>152467.15</v>
      </c>
    </row>
    <row r="99" spans="1:9" ht="12.75">
      <c r="A99" s="18">
        <v>2.06</v>
      </c>
      <c r="B99" s="19">
        <v>153262.2</v>
      </c>
      <c r="I99" s="19">
        <v>153262.2</v>
      </c>
    </row>
    <row r="100" spans="1:9" ht="12.75">
      <c r="A100">
        <v>3.06</v>
      </c>
      <c r="B100" s="17">
        <v>153582.01</v>
      </c>
      <c r="I100" s="17">
        <v>153582.01</v>
      </c>
    </row>
    <row r="101" spans="1:9" ht="12.75">
      <c r="A101">
        <v>6.06</v>
      </c>
      <c r="B101" s="17">
        <v>153661.85</v>
      </c>
      <c r="I101" s="17">
        <v>153661.85</v>
      </c>
    </row>
    <row r="102" spans="1:9" ht="12.75">
      <c r="A102">
        <v>7.06</v>
      </c>
      <c r="B102" s="17">
        <v>153758.86</v>
      </c>
      <c r="I102" s="17">
        <v>153758.86</v>
      </c>
    </row>
    <row r="103" spans="1:9" ht="12.75">
      <c r="A103">
        <v>8.06</v>
      </c>
      <c r="B103" s="17">
        <v>154435.18</v>
      </c>
      <c r="I103" s="17">
        <v>154435.18</v>
      </c>
    </row>
    <row r="104" spans="1:9" ht="12.75">
      <c r="A104">
        <v>9.06</v>
      </c>
      <c r="B104" s="17">
        <v>154548.36</v>
      </c>
      <c r="I104" s="17">
        <v>154548.36</v>
      </c>
    </row>
    <row r="105" spans="1:9" ht="12.75">
      <c r="A105">
        <v>10.06</v>
      </c>
      <c r="B105" s="17">
        <v>154846.5</v>
      </c>
      <c r="I105" s="17">
        <v>154846.5</v>
      </c>
    </row>
    <row r="106" spans="1:9" ht="12.75">
      <c r="A106">
        <v>14.06</v>
      </c>
      <c r="B106" s="17">
        <v>155188.72</v>
      </c>
      <c r="I106" s="17">
        <v>155188.72</v>
      </c>
    </row>
    <row r="107" spans="1:9" ht="12.75">
      <c r="A107">
        <v>15.06</v>
      </c>
      <c r="B107" s="17">
        <v>155093.5</v>
      </c>
      <c r="I107" s="17">
        <v>155093.5</v>
      </c>
    </row>
    <row r="108" spans="1:9" ht="12.75">
      <c r="A108">
        <v>16.06</v>
      </c>
      <c r="B108" s="17">
        <v>154975.36</v>
      </c>
      <c r="I108" s="17">
        <v>154975.36</v>
      </c>
    </row>
    <row r="109" spans="1:9" ht="12.75">
      <c r="A109">
        <v>17.06</v>
      </c>
      <c r="B109" s="17">
        <v>155261.72</v>
      </c>
      <c r="I109" s="17">
        <v>155261.72</v>
      </c>
    </row>
    <row r="110" spans="1:9" ht="12.75">
      <c r="A110">
        <v>20.06</v>
      </c>
      <c r="B110" s="17">
        <v>156013.07</v>
      </c>
      <c r="I110" s="17">
        <v>156013.07</v>
      </c>
    </row>
    <row r="111" spans="1:9" ht="12.75">
      <c r="A111">
        <v>21.06</v>
      </c>
      <c r="B111" s="17">
        <v>155440.29</v>
      </c>
      <c r="I111" s="17">
        <v>155440.29</v>
      </c>
    </row>
    <row r="112" spans="1:9" ht="12.75">
      <c r="A112">
        <v>22.06</v>
      </c>
      <c r="B112" s="17">
        <v>155831.97</v>
      </c>
      <c r="I112" s="17">
        <v>155831.97</v>
      </c>
    </row>
    <row r="113" spans="1:9" ht="12.75">
      <c r="A113">
        <v>23.06</v>
      </c>
      <c r="B113" s="17">
        <v>156730.93</v>
      </c>
      <c r="I113" s="17">
        <v>156730.93</v>
      </c>
    </row>
    <row r="114" spans="1:9" ht="12.75">
      <c r="A114">
        <v>24.06</v>
      </c>
      <c r="B114" s="17">
        <v>157403.21</v>
      </c>
      <c r="I114" s="17">
        <v>157403.21</v>
      </c>
    </row>
    <row r="115" spans="1:9" ht="12.75">
      <c r="A115">
        <v>27.06</v>
      </c>
      <c r="B115" s="17">
        <v>157234.61</v>
      </c>
      <c r="I115" s="17">
        <v>157234.61</v>
      </c>
    </row>
    <row r="116" spans="1:9" ht="12.75">
      <c r="A116">
        <v>28.06</v>
      </c>
      <c r="B116" s="17">
        <v>156189.1</v>
      </c>
      <c r="I116" s="17">
        <v>156189.1</v>
      </c>
    </row>
    <row r="117" spans="1:9" ht="12.75">
      <c r="A117">
        <v>29.06</v>
      </c>
      <c r="B117" s="17">
        <v>156551.4</v>
      </c>
      <c r="I117" s="17">
        <v>156551.4</v>
      </c>
    </row>
    <row r="118" spans="1:9" ht="12.75">
      <c r="A118">
        <v>30.06</v>
      </c>
      <c r="B118" s="17">
        <v>157265.99</v>
      </c>
      <c r="I118" s="17">
        <v>157265.99</v>
      </c>
    </row>
    <row r="119" spans="1:9" ht="12.75">
      <c r="A119" s="21">
        <v>1.07</v>
      </c>
      <c r="B119" s="17">
        <v>157891.83800000002</v>
      </c>
      <c r="I119" s="22">
        <v>157891.83800000002</v>
      </c>
    </row>
    <row r="120" spans="1:9" ht="12.75">
      <c r="A120">
        <v>4</v>
      </c>
      <c r="B120" s="17">
        <v>158537.382</v>
      </c>
      <c r="I120" s="22">
        <v>158537.382</v>
      </c>
    </row>
    <row r="121" spans="1:9" ht="12.75">
      <c r="A121">
        <v>5</v>
      </c>
      <c r="B121" s="17">
        <v>158016.249</v>
      </c>
      <c r="I121" s="22">
        <v>158016.249</v>
      </c>
    </row>
    <row r="122" spans="1:9" ht="12.75">
      <c r="A122">
        <v>6</v>
      </c>
      <c r="B122" s="17">
        <v>159213.604</v>
      </c>
      <c r="I122" s="22">
        <v>159213.604</v>
      </c>
    </row>
    <row r="123" spans="1:9" ht="12.75">
      <c r="A123">
        <v>7</v>
      </c>
      <c r="B123" s="17">
        <v>159091.776</v>
      </c>
      <c r="I123" s="22">
        <v>159091.776</v>
      </c>
    </row>
    <row r="124" spans="1:9" ht="12.75">
      <c r="A124">
        <v>8</v>
      </c>
      <c r="B124" s="17">
        <v>160146.503</v>
      </c>
      <c r="I124" s="22">
        <v>160146.503</v>
      </c>
    </row>
    <row r="125" spans="1:9" ht="12.75">
      <c r="A125">
        <v>11</v>
      </c>
      <c r="B125" s="17">
        <v>160821.9</v>
      </c>
      <c r="I125" s="22">
        <v>160821.9</v>
      </c>
    </row>
    <row r="126" spans="1:9" ht="12.75">
      <c r="A126">
        <v>12</v>
      </c>
      <c r="B126" s="17">
        <v>160287.71800000002</v>
      </c>
      <c r="I126" s="22">
        <v>160287.71800000002</v>
      </c>
    </row>
    <row r="127" spans="1:9" ht="12.75">
      <c r="A127">
        <v>13</v>
      </c>
      <c r="B127" s="17">
        <v>161015.731</v>
      </c>
      <c r="I127" s="22">
        <v>161015.731</v>
      </c>
    </row>
    <row r="128" spans="1:9" ht="12.75">
      <c r="A128">
        <v>14</v>
      </c>
      <c r="B128" s="17">
        <v>161120.87</v>
      </c>
      <c r="I128" s="22">
        <v>161120.87</v>
      </c>
    </row>
    <row r="129" spans="1:9" ht="12.75">
      <c r="A129">
        <v>15</v>
      </c>
      <c r="B129" s="17">
        <v>160154.41</v>
      </c>
      <c r="I129" s="22">
        <v>160154.41</v>
      </c>
    </row>
    <row r="130" spans="1:9" ht="12.75">
      <c r="A130">
        <v>18</v>
      </c>
      <c r="B130" s="17">
        <v>160309.706</v>
      </c>
      <c r="I130" s="22">
        <v>160309.706</v>
      </c>
    </row>
    <row r="131" spans="1:9" ht="12.75">
      <c r="A131">
        <v>19</v>
      </c>
      <c r="B131" s="17">
        <v>161024.95500000002</v>
      </c>
      <c r="I131" s="22">
        <v>161024.95500000002</v>
      </c>
    </row>
    <row r="132" spans="1:9" ht="12.75">
      <c r="A132">
        <v>20</v>
      </c>
      <c r="B132" s="17">
        <v>162359.3</v>
      </c>
      <c r="I132" s="22">
        <v>162359.3</v>
      </c>
    </row>
    <row r="133" spans="1:9" ht="12.75">
      <c r="A133">
        <v>21</v>
      </c>
      <c r="B133" s="17">
        <v>162439.214</v>
      </c>
      <c r="I133" s="22">
        <v>162439.214</v>
      </c>
    </row>
    <row r="134" spans="1:9" ht="12.75">
      <c r="A134">
        <v>22</v>
      </c>
      <c r="B134" s="17">
        <v>163649.64</v>
      </c>
      <c r="I134" s="22">
        <v>163649.64</v>
      </c>
    </row>
    <row r="135" spans="1:9" ht="12.75">
      <c r="A135">
        <v>25</v>
      </c>
      <c r="B135" s="17">
        <v>165494.41</v>
      </c>
      <c r="I135" s="22">
        <v>165494.41</v>
      </c>
    </row>
    <row r="136" spans="1:9" ht="12.75">
      <c r="A136">
        <v>26</v>
      </c>
      <c r="B136" s="17">
        <v>164623.48</v>
      </c>
      <c r="I136" s="22">
        <v>164623.48</v>
      </c>
    </row>
    <row r="137" spans="1:9" ht="12.75">
      <c r="A137">
        <v>27</v>
      </c>
      <c r="B137" s="17">
        <v>164759.24</v>
      </c>
      <c r="I137" s="22">
        <v>164759.24</v>
      </c>
    </row>
    <row r="138" spans="1:9" ht="12.75">
      <c r="A138">
        <v>28</v>
      </c>
      <c r="B138" s="17">
        <v>165300.209</v>
      </c>
      <c r="I138" s="22">
        <v>165300.209</v>
      </c>
    </row>
    <row r="139" spans="1:9" ht="12.75">
      <c r="A139">
        <v>29</v>
      </c>
      <c r="B139" s="17">
        <v>165282.96</v>
      </c>
      <c r="I139" s="22">
        <v>165282.96</v>
      </c>
    </row>
    <row r="140" spans="1:9" ht="12.75">
      <c r="A140">
        <v>1.08</v>
      </c>
      <c r="B140" s="17">
        <v>185827.33</v>
      </c>
      <c r="C140">
        <v>21356.85</v>
      </c>
      <c r="D140" s="17">
        <f>B140-$C$140</f>
        <v>164470.47999999998</v>
      </c>
      <c r="I140" s="22">
        <v>164470.48</v>
      </c>
    </row>
    <row r="141" spans="1:9" ht="12.75">
      <c r="A141">
        <v>2</v>
      </c>
      <c r="B141" s="17">
        <v>186985.38900000002</v>
      </c>
      <c r="D141" s="17">
        <f aca="true" t="shared" si="0" ref="D141:D184">B141-$C$140</f>
        <v>165628.53900000002</v>
      </c>
      <c r="I141" s="22">
        <v>165628.53900000002</v>
      </c>
    </row>
    <row r="142" spans="1:9" ht="12.75">
      <c r="A142">
        <v>3</v>
      </c>
      <c r="B142" s="17">
        <v>187001.38</v>
      </c>
      <c r="D142" s="17">
        <f t="shared" si="0"/>
        <v>165644.53</v>
      </c>
      <c r="I142" s="22">
        <v>165644.53</v>
      </c>
    </row>
    <row r="143" spans="1:9" ht="12.75">
      <c r="A143">
        <v>4</v>
      </c>
      <c r="B143" s="17">
        <v>187832.02</v>
      </c>
      <c r="D143" s="17">
        <f t="shared" si="0"/>
        <v>166475.16999999998</v>
      </c>
      <c r="I143" s="22">
        <v>166475.17</v>
      </c>
    </row>
    <row r="144" spans="1:9" ht="12.75">
      <c r="A144">
        <v>5</v>
      </c>
      <c r="B144" s="17">
        <v>189142.674</v>
      </c>
      <c r="D144" s="17">
        <f t="shared" si="0"/>
        <v>167785.824</v>
      </c>
      <c r="I144" s="22">
        <v>167785.824</v>
      </c>
    </row>
    <row r="145" spans="1:9" ht="12.75">
      <c r="A145">
        <v>8</v>
      </c>
      <c r="B145" s="17">
        <v>189761.12399999998</v>
      </c>
      <c r="D145" s="17">
        <f t="shared" si="0"/>
        <v>168404.27399999998</v>
      </c>
      <c r="I145" s="22">
        <v>168404.27399999998</v>
      </c>
    </row>
    <row r="146" spans="1:9" ht="12.75">
      <c r="A146">
        <v>9</v>
      </c>
      <c r="B146" s="17">
        <v>190076.359</v>
      </c>
      <c r="D146" s="17">
        <f t="shared" si="0"/>
        <v>168719.509</v>
      </c>
      <c r="I146" s="22">
        <v>168719.509</v>
      </c>
    </row>
    <row r="147" spans="1:9" ht="12.75">
      <c r="A147">
        <v>10</v>
      </c>
      <c r="B147" s="17">
        <v>190079.64</v>
      </c>
      <c r="D147" s="17">
        <f t="shared" si="0"/>
        <v>168722.79</v>
      </c>
      <c r="I147" s="22">
        <v>168722.79</v>
      </c>
    </row>
    <row r="148" spans="1:9" ht="12.75">
      <c r="A148">
        <v>11</v>
      </c>
      <c r="B148" s="17">
        <v>189682.575</v>
      </c>
      <c r="D148" s="17">
        <f t="shared" si="0"/>
        <v>168325.725</v>
      </c>
      <c r="I148" s="22">
        <v>168325.725</v>
      </c>
    </row>
    <row r="149" spans="1:9" ht="12.75">
      <c r="A149">
        <v>12</v>
      </c>
      <c r="B149" s="17">
        <v>188967.77899999998</v>
      </c>
      <c r="D149" s="17">
        <f t="shared" si="0"/>
        <v>167610.92899999997</v>
      </c>
      <c r="I149" s="22">
        <v>167610.92899999997</v>
      </c>
    </row>
    <row r="150" spans="1:9" ht="12.75">
      <c r="A150">
        <v>15</v>
      </c>
      <c r="B150" s="17">
        <v>189398.60899999997</v>
      </c>
      <c r="D150" s="17">
        <f t="shared" si="0"/>
        <v>168041.75899999996</v>
      </c>
      <c r="I150" s="22">
        <v>168041.75899999996</v>
      </c>
    </row>
    <row r="151" spans="1:9" ht="12.75">
      <c r="A151">
        <v>16</v>
      </c>
      <c r="B151" s="17">
        <v>191683.7</v>
      </c>
      <c r="D151" s="17">
        <f t="shared" si="0"/>
        <v>170326.85</v>
      </c>
      <c r="I151" s="22">
        <v>170326.85</v>
      </c>
    </row>
    <row r="152" spans="1:9" ht="12.75">
      <c r="A152">
        <v>17</v>
      </c>
      <c r="B152" s="17">
        <v>192799.47</v>
      </c>
      <c r="D152" s="17">
        <f t="shared" si="0"/>
        <v>171442.62</v>
      </c>
      <c r="I152" s="22">
        <v>171442.62</v>
      </c>
    </row>
    <row r="153" spans="1:9" ht="12.75">
      <c r="A153">
        <v>18</v>
      </c>
      <c r="B153" s="17">
        <v>192584.46400000004</v>
      </c>
      <c r="D153" s="17">
        <f t="shared" si="0"/>
        <v>171227.61400000003</v>
      </c>
      <c r="I153" s="22">
        <v>171227.61400000003</v>
      </c>
    </row>
    <row r="154" spans="1:9" ht="12.75">
      <c r="A154">
        <v>19</v>
      </c>
      <c r="B154" s="17">
        <v>194141.15500000003</v>
      </c>
      <c r="D154" s="17">
        <f t="shared" si="0"/>
        <v>172784.30500000002</v>
      </c>
      <c r="I154" s="22">
        <v>172784.30500000002</v>
      </c>
    </row>
    <row r="155" spans="1:9" ht="12.75">
      <c r="A155">
        <v>22</v>
      </c>
      <c r="B155" s="17">
        <v>195514.31</v>
      </c>
      <c r="D155" s="17">
        <f t="shared" si="0"/>
        <v>174157.46</v>
      </c>
      <c r="I155" s="22">
        <v>174157.46</v>
      </c>
    </row>
    <row r="156" spans="1:9" ht="12.75">
      <c r="A156">
        <v>23</v>
      </c>
      <c r="B156" s="17">
        <v>195217.03</v>
      </c>
      <c r="D156" s="17">
        <f t="shared" si="0"/>
        <v>173860.18</v>
      </c>
      <c r="I156" s="22">
        <v>173860.18</v>
      </c>
    </row>
    <row r="157" spans="1:9" ht="12.75">
      <c r="A157">
        <v>24</v>
      </c>
      <c r="B157" s="17">
        <v>195352.83100000003</v>
      </c>
      <c r="D157" s="17">
        <f t="shared" si="0"/>
        <v>173995.98100000003</v>
      </c>
      <c r="I157" s="22">
        <v>173995.98100000003</v>
      </c>
    </row>
    <row r="158" spans="1:9" ht="12.75">
      <c r="A158">
        <v>25</v>
      </c>
      <c r="B158" s="17">
        <v>195835.69700000004</v>
      </c>
      <c r="D158" s="17">
        <f t="shared" si="0"/>
        <v>174478.84700000004</v>
      </c>
      <c r="I158" s="22">
        <v>174478.84700000004</v>
      </c>
    </row>
    <row r="159" spans="1:9" ht="12.75">
      <c r="A159">
        <v>26</v>
      </c>
      <c r="B159" s="17">
        <v>196081.707</v>
      </c>
      <c r="D159" s="17">
        <f t="shared" si="0"/>
        <v>174724.857</v>
      </c>
      <c r="I159" s="22">
        <v>174724.857</v>
      </c>
    </row>
    <row r="160" spans="1:9" ht="12.75">
      <c r="A160">
        <v>29</v>
      </c>
      <c r="B160" s="17">
        <v>195857.33599999998</v>
      </c>
      <c r="D160" s="17">
        <f t="shared" si="0"/>
        <v>174500.48599999998</v>
      </c>
      <c r="I160" s="22">
        <v>174500.48599999998</v>
      </c>
    </row>
    <row r="161" spans="1:9" ht="12.75">
      <c r="A161">
        <v>30</v>
      </c>
      <c r="B161" s="17">
        <v>212240.03</v>
      </c>
      <c r="D161" s="17">
        <f t="shared" si="0"/>
        <v>190883.18</v>
      </c>
      <c r="E161">
        <v>15210.46</v>
      </c>
      <c r="F161" s="17">
        <f>D161-$E$161</f>
        <v>175672.72</v>
      </c>
      <c r="I161" s="22">
        <v>175672.72</v>
      </c>
    </row>
    <row r="162" spans="1:9" ht="12.75">
      <c r="A162">
        <v>31</v>
      </c>
      <c r="B162" s="17">
        <v>211897.75199999998</v>
      </c>
      <c r="D162" s="17">
        <f t="shared" si="0"/>
        <v>190540.90199999997</v>
      </c>
      <c r="F162" s="17">
        <f aca="true" t="shared" si="1" ref="F162:F184">D162-$E$161</f>
        <v>175330.44199999998</v>
      </c>
      <c r="I162" s="22">
        <v>175330.44199999998</v>
      </c>
    </row>
    <row r="163" spans="1:9" ht="12.75">
      <c r="A163">
        <v>1.09</v>
      </c>
      <c r="B163" s="17">
        <v>213678.63600000003</v>
      </c>
      <c r="D163" s="17">
        <f t="shared" si="0"/>
        <v>192321.78600000002</v>
      </c>
      <c r="F163" s="17">
        <f t="shared" si="1"/>
        <v>177111.32600000003</v>
      </c>
      <c r="I163" s="22">
        <v>177111.32600000003</v>
      </c>
    </row>
    <row r="164" spans="1:9" ht="12.75">
      <c r="A164">
        <v>2</v>
      </c>
      <c r="B164" s="17">
        <v>214808.58</v>
      </c>
      <c r="D164" s="17">
        <f t="shared" si="0"/>
        <v>193451.72999999998</v>
      </c>
      <c r="F164" s="17">
        <f t="shared" si="1"/>
        <v>178241.27</v>
      </c>
      <c r="I164" s="22">
        <v>178241.27</v>
      </c>
    </row>
    <row r="165" spans="1:9" ht="12.75">
      <c r="A165">
        <v>5</v>
      </c>
      <c r="B165" s="17">
        <v>215305.795</v>
      </c>
      <c r="D165" s="17">
        <f t="shared" si="0"/>
        <v>193948.945</v>
      </c>
      <c r="F165" s="17">
        <f t="shared" si="1"/>
        <v>178738.48500000002</v>
      </c>
      <c r="I165" s="22">
        <v>178738.48500000002</v>
      </c>
    </row>
    <row r="166" spans="1:9" ht="12.75">
      <c r="A166">
        <v>6</v>
      </c>
      <c r="B166" s="17">
        <v>213241.204</v>
      </c>
      <c r="D166" s="17">
        <f t="shared" si="0"/>
        <v>191884.354</v>
      </c>
      <c r="F166" s="17">
        <f t="shared" si="1"/>
        <v>176673.894</v>
      </c>
      <c r="I166" s="22">
        <v>176673.894</v>
      </c>
    </row>
    <row r="167" spans="1:9" ht="12.75">
      <c r="A167">
        <v>7</v>
      </c>
      <c r="B167" s="17">
        <v>212837.532</v>
      </c>
      <c r="D167" s="17">
        <f t="shared" si="0"/>
        <v>191480.682</v>
      </c>
      <c r="F167" s="17">
        <f t="shared" si="1"/>
        <v>176270.222</v>
      </c>
      <c r="I167" s="22">
        <v>176270.222</v>
      </c>
    </row>
    <row r="168" spans="1:9" ht="12.75">
      <c r="A168">
        <v>8</v>
      </c>
      <c r="B168" s="17">
        <v>213491.451</v>
      </c>
      <c r="D168" s="17">
        <f t="shared" si="0"/>
        <v>192134.601</v>
      </c>
      <c r="F168" s="17">
        <f t="shared" si="1"/>
        <v>176924.141</v>
      </c>
      <c r="I168" s="22">
        <v>176924.141</v>
      </c>
    </row>
    <row r="169" spans="1:9" ht="12.75">
      <c r="A169">
        <v>9</v>
      </c>
      <c r="B169" s="17">
        <v>215931.174</v>
      </c>
      <c r="D169" s="17">
        <f t="shared" si="0"/>
        <v>194574.324</v>
      </c>
      <c r="F169" s="17">
        <f t="shared" si="1"/>
        <v>179363.864</v>
      </c>
      <c r="I169" s="22">
        <v>179363.864</v>
      </c>
    </row>
    <row r="170" spans="1:9" ht="12.75">
      <c r="A170">
        <v>12</v>
      </c>
      <c r="B170" s="17">
        <v>218698.896</v>
      </c>
      <c r="D170" s="17">
        <f t="shared" si="0"/>
        <v>197342.046</v>
      </c>
      <c r="F170" s="17">
        <f t="shared" si="1"/>
        <v>182131.586</v>
      </c>
      <c r="I170" s="22">
        <v>182131.586</v>
      </c>
    </row>
    <row r="171" spans="1:9" ht="12.75">
      <c r="A171">
        <v>13</v>
      </c>
      <c r="B171" s="17">
        <v>221924.005</v>
      </c>
      <c r="D171" s="17">
        <f t="shared" si="0"/>
        <v>200567.155</v>
      </c>
      <c r="F171" s="17">
        <f t="shared" si="1"/>
        <v>185356.695</v>
      </c>
      <c r="I171" s="22">
        <v>185356.695</v>
      </c>
    </row>
    <row r="172" spans="1:9" ht="12.75">
      <c r="A172">
        <v>14</v>
      </c>
      <c r="B172" s="17">
        <v>221445.52399999998</v>
      </c>
      <c r="D172" s="17">
        <f t="shared" si="0"/>
        <v>200088.67399999997</v>
      </c>
      <c r="F172" s="17">
        <f t="shared" si="1"/>
        <v>184878.21399999998</v>
      </c>
      <c r="I172" s="22">
        <v>184878.21399999998</v>
      </c>
    </row>
    <row r="173" spans="1:9" ht="12.75">
      <c r="A173">
        <v>15</v>
      </c>
      <c r="B173" s="17">
        <v>222391.96499999997</v>
      </c>
      <c r="D173" s="17">
        <f t="shared" si="0"/>
        <v>201035.11499999996</v>
      </c>
      <c r="F173" s="17">
        <f t="shared" si="1"/>
        <v>185824.65499999997</v>
      </c>
      <c r="I173" s="22">
        <v>185824.65499999997</v>
      </c>
    </row>
    <row r="174" spans="1:9" ht="12.75">
      <c r="A174">
        <v>16</v>
      </c>
      <c r="B174" s="17">
        <v>222592.72799999997</v>
      </c>
      <c r="D174" s="17">
        <f t="shared" si="0"/>
        <v>201235.87799999997</v>
      </c>
      <c r="F174" s="17">
        <f t="shared" si="1"/>
        <v>186025.41799999998</v>
      </c>
      <c r="I174" s="22">
        <v>186025.41799999998</v>
      </c>
    </row>
    <row r="175" spans="1:9" ht="12.75">
      <c r="A175">
        <v>19</v>
      </c>
      <c r="B175" s="17">
        <v>223605.154</v>
      </c>
      <c r="D175" s="17">
        <f t="shared" si="0"/>
        <v>202248.304</v>
      </c>
      <c r="F175" s="17">
        <f t="shared" si="1"/>
        <v>187037.844</v>
      </c>
      <c r="I175" s="22">
        <v>187037.844</v>
      </c>
    </row>
    <row r="176" spans="1:9" ht="12.75">
      <c r="A176">
        <v>20</v>
      </c>
      <c r="B176" s="17">
        <v>224439.52499999997</v>
      </c>
      <c r="D176" s="17">
        <f t="shared" si="0"/>
        <v>203082.67499999996</v>
      </c>
      <c r="F176" s="17">
        <f t="shared" si="1"/>
        <v>187872.21499999997</v>
      </c>
      <c r="I176" s="22">
        <v>187872.21499999997</v>
      </c>
    </row>
    <row r="177" spans="1:9" ht="12.75">
      <c r="A177">
        <v>21</v>
      </c>
      <c r="B177" s="17">
        <v>224248.447</v>
      </c>
      <c r="D177" s="17">
        <f t="shared" si="0"/>
        <v>202891.59699999998</v>
      </c>
      <c r="F177" s="17">
        <f t="shared" si="1"/>
        <v>187681.137</v>
      </c>
      <c r="I177" s="22">
        <v>187681.137</v>
      </c>
    </row>
    <row r="178" spans="1:9" ht="12.75">
      <c r="A178">
        <v>22</v>
      </c>
      <c r="B178" s="17">
        <v>225762.98699999996</v>
      </c>
      <c r="D178" s="17">
        <f t="shared" si="0"/>
        <v>204406.13699999996</v>
      </c>
      <c r="F178" s="17">
        <f t="shared" si="1"/>
        <v>189195.67699999997</v>
      </c>
      <c r="I178" s="22">
        <v>189195.67699999997</v>
      </c>
    </row>
    <row r="179" spans="1:9" ht="12.75">
      <c r="A179">
        <v>23</v>
      </c>
      <c r="B179" s="17">
        <v>225570.45</v>
      </c>
      <c r="D179" s="17">
        <f t="shared" si="0"/>
        <v>204213.6</v>
      </c>
      <c r="F179" s="17">
        <f t="shared" si="1"/>
        <v>189003.14</v>
      </c>
      <c r="I179" s="22">
        <v>189003.14</v>
      </c>
    </row>
    <row r="180" spans="1:9" ht="12.75">
      <c r="A180">
        <v>26</v>
      </c>
      <c r="B180" s="17">
        <v>239040.767</v>
      </c>
      <c r="D180" s="17">
        <f t="shared" si="0"/>
        <v>217683.917</v>
      </c>
      <c r="F180" s="17">
        <f t="shared" si="1"/>
        <v>202473.457</v>
      </c>
      <c r="G180">
        <v>14235.29</v>
      </c>
      <c r="H180" s="17">
        <f>F180-$G$180</f>
        <v>188238.167</v>
      </c>
      <c r="I180" s="22">
        <v>188238.167</v>
      </c>
    </row>
    <row r="181" spans="1:9" ht="12.75">
      <c r="A181">
        <v>27</v>
      </c>
      <c r="B181" s="17">
        <v>240680.082</v>
      </c>
      <c r="D181" s="17">
        <f t="shared" si="0"/>
        <v>219323.232</v>
      </c>
      <c r="F181" s="17">
        <f t="shared" si="1"/>
        <v>204112.772</v>
      </c>
      <c r="H181" s="17">
        <f>F181-$G$180</f>
        <v>189877.482</v>
      </c>
      <c r="I181" s="22">
        <v>189877.482</v>
      </c>
    </row>
    <row r="182" spans="1:9" ht="12.75">
      <c r="A182">
        <v>28</v>
      </c>
      <c r="B182" s="17">
        <v>241297.22</v>
      </c>
      <c r="D182" s="17">
        <f t="shared" si="0"/>
        <v>219940.37</v>
      </c>
      <c r="F182" s="17">
        <f t="shared" si="1"/>
        <v>204729.91</v>
      </c>
      <c r="H182" s="17">
        <f>F182-$G$180</f>
        <v>190494.62</v>
      </c>
      <c r="I182" s="22">
        <v>190494.62</v>
      </c>
    </row>
    <row r="183" spans="1:9" ht="12.75">
      <c r="A183">
        <v>29</v>
      </c>
      <c r="B183" s="17">
        <v>240975.37</v>
      </c>
      <c r="D183" s="17">
        <f t="shared" si="0"/>
        <v>219618.52</v>
      </c>
      <c r="F183" s="17">
        <f t="shared" si="1"/>
        <v>204408.06</v>
      </c>
      <c r="H183" s="17">
        <f>F183-$G$180</f>
        <v>190172.77</v>
      </c>
      <c r="I183" s="22">
        <v>190172.77</v>
      </c>
    </row>
    <row r="184" spans="1:9" ht="12.75">
      <c r="A184">
        <v>30</v>
      </c>
      <c r="B184" s="17">
        <v>241706.32</v>
      </c>
      <c r="D184" s="17">
        <f t="shared" si="0"/>
        <v>220349.47</v>
      </c>
      <c r="F184" s="17">
        <f t="shared" si="1"/>
        <v>205139.01</v>
      </c>
      <c r="H184" s="17">
        <f>F184-$G$180</f>
        <v>190903.72</v>
      </c>
      <c r="I184" s="22">
        <v>190903.72</v>
      </c>
    </row>
    <row r="185" spans="2:9" ht="12.75">
      <c r="B185" s="17">
        <f>SUM(B1:B184)</f>
        <v>30703649.64560999</v>
      </c>
      <c r="I185" s="22">
        <f>SUM(I1:I184)</f>
        <v>29306363.905610006</v>
      </c>
    </row>
    <row r="186" spans="2:9" ht="12.75">
      <c r="B186" s="17">
        <f>B185/184</f>
        <v>166867.6611174456</v>
      </c>
      <c r="I186" s="22">
        <f>I185/184</f>
        <v>159273.71687831526</v>
      </c>
    </row>
    <row r="192" spans="1:9" ht="12.75">
      <c r="A192" s="18"/>
      <c r="B192" s="19"/>
      <c r="C192" s="18"/>
      <c r="D192" s="18"/>
      <c r="E192" s="18"/>
      <c r="F192" s="18"/>
      <c r="G192" s="18"/>
      <c r="H192" s="18"/>
      <c r="I192" s="23"/>
    </row>
    <row r="193" spans="1:9" ht="12.75">
      <c r="A193" s="18"/>
      <c r="B193" s="19"/>
      <c r="C193" s="18"/>
      <c r="D193" s="18"/>
      <c r="E193" s="18"/>
      <c r="F193" s="18"/>
      <c r="G193" s="18"/>
      <c r="H193" s="18"/>
      <c r="I193" s="23"/>
    </row>
    <row r="194" spans="1:9" ht="12.75">
      <c r="A194" s="18"/>
      <c r="B194" s="19"/>
      <c r="C194" s="18"/>
      <c r="D194" s="18"/>
      <c r="E194" s="18"/>
      <c r="F194" s="18"/>
      <c r="G194" s="18"/>
      <c r="H194" s="18"/>
      <c r="I194" s="23"/>
    </row>
    <row r="195" spans="1:10" ht="12.75">
      <c r="A195" s="18"/>
      <c r="B195" s="19"/>
      <c r="C195" s="18"/>
      <c r="D195" s="18"/>
      <c r="E195" s="18"/>
      <c r="F195" s="18"/>
      <c r="G195" s="18"/>
      <c r="H195" s="18"/>
      <c r="I195" s="23"/>
      <c r="J195" s="17"/>
    </row>
    <row r="196" spans="1:10" ht="12.75">
      <c r="A196" s="18"/>
      <c r="B196" s="19"/>
      <c r="C196" s="18"/>
      <c r="D196" s="18"/>
      <c r="E196" s="18"/>
      <c r="F196" s="18"/>
      <c r="G196" s="18"/>
      <c r="H196" s="18"/>
      <c r="I196" s="23"/>
      <c r="J196" s="17"/>
    </row>
    <row r="197" spans="1:10" ht="12.75">
      <c r="A197" s="18"/>
      <c r="B197" s="19"/>
      <c r="C197" s="18"/>
      <c r="D197" s="18"/>
      <c r="E197" s="18"/>
      <c r="F197" s="18"/>
      <c r="G197" s="18"/>
      <c r="H197" s="18"/>
      <c r="I197" s="23"/>
      <c r="J197" s="17"/>
    </row>
    <row r="198" spans="1:9" ht="12.75">
      <c r="A198" s="18"/>
      <c r="B198" s="19"/>
      <c r="C198" s="18"/>
      <c r="D198" s="18"/>
      <c r="E198" s="18"/>
      <c r="F198" s="18"/>
      <c r="G198" s="18"/>
      <c r="H198" s="18"/>
      <c r="I198" s="23"/>
    </row>
    <row r="199" spans="1:9" ht="12.75">
      <c r="A199" s="18"/>
      <c r="B199" s="19"/>
      <c r="C199" s="18"/>
      <c r="D199" s="18"/>
      <c r="E199" s="18"/>
      <c r="F199" s="18"/>
      <c r="G199" s="18"/>
      <c r="H199" s="18"/>
      <c r="I199" s="23"/>
    </row>
    <row r="200" spans="1:9" ht="12.75">
      <c r="A200" s="18"/>
      <c r="B200" s="19"/>
      <c r="C200" s="18"/>
      <c r="D200" s="18"/>
      <c r="E200" s="18"/>
      <c r="F200" s="18"/>
      <c r="G200" s="18"/>
      <c r="H200" s="18"/>
      <c r="I200" s="23"/>
    </row>
    <row r="201" spans="1:9" ht="12.75">
      <c r="A201" s="18"/>
      <c r="B201" s="19"/>
      <c r="C201" s="18"/>
      <c r="D201" s="18"/>
      <c r="E201" s="18"/>
      <c r="F201" s="18"/>
      <c r="G201" s="18"/>
      <c r="H201" s="18"/>
      <c r="I201" s="23"/>
    </row>
    <row r="202" spans="1:9" ht="12.75">
      <c r="A202" s="18"/>
      <c r="B202" s="19"/>
      <c r="C202" s="18"/>
      <c r="D202" s="18"/>
      <c r="E202" s="18"/>
      <c r="F202" s="18"/>
      <c r="G202" s="18"/>
      <c r="H202" s="18"/>
      <c r="I202" s="23"/>
    </row>
    <row r="203" spans="1:9" ht="12.75">
      <c r="A203" s="18"/>
      <c r="B203" s="19"/>
      <c r="C203" s="18"/>
      <c r="D203" s="18"/>
      <c r="E203" s="18"/>
      <c r="F203" s="18"/>
      <c r="G203" s="18"/>
      <c r="H203" s="18"/>
      <c r="I203" s="23"/>
    </row>
    <row r="204" spans="1:9" ht="12.75">
      <c r="A204" s="18"/>
      <c r="B204" s="19"/>
      <c r="C204" s="18"/>
      <c r="D204" s="18"/>
      <c r="E204" s="18"/>
      <c r="F204" s="18"/>
      <c r="G204" s="18"/>
      <c r="H204" s="18"/>
      <c r="I204" s="23"/>
    </row>
    <row r="205" spans="1:9" ht="12.75">
      <c r="A205" s="18"/>
      <c r="B205" s="19"/>
      <c r="C205" s="18"/>
      <c r="D205" s="18"/>
      <c r="E205" s="18"/>
      <c r="F205" s="18"/>
      <c r="G205" s="18"/>
      <c r="H205" s="18"/>
      <c r="I205" s="23"/>
    </row>
    <row r="206" spans="1:9" ht="12.75">
      <c r="A206" s="18"/>
      <c r="B206" s="19"/>
      <c r="C206" s="18"/>
      <c r="D206" s="18"/>
      <c r="E206" s="18"/>
      <c r="F206" s="18"/>
      <c r="G206" s="18"/>
      <c r="H206" s="18"/>
      <c r="I206" s="23"/>
    </row>
    <row r="207" spans="1:9" ht="12.75">
      <c r="A207" s="18"/>
      <c r="B207" s="19"/>
      <c r="C207" s="18"/>
      <c r="D207" s="18"/>
      <c r="E207" s="18"/>
      <c r="F207" s="18"/>
      <c r="G207" s="18"/>
      <c r="H207" s="18"/>
      <c r="I207" s="23"/>
    </row>
    <row r="208" spans="1:9" ht="12.75">
      <c r="A208" s="18"/>
      <c r="B208" s="19"/>
      <c r="C208" s="18"/>
      <c r="D208" s="18"/>
      <c r="E208" s="18"/>
      <c r="F208" s="18"/>
      <c r="G208" s="18"/>
      <c r="H208" s="18"/>
      <c r="I208" s="23"/>
    </row>
    <row r="209" spans="1:9" ht="12.75">
      <c r="A209" s="18"/>
      <c r="B209" s="19"/>
      <c r="C209" s="18"/>
      <c r="D209" s="18"/>
      <c r="E209" s="18"/>
      <c r="F209" s="18"/>
      <c r="G209" s="18"/>
      <c r="H209" s="18"/>
      <c r="I209" s="23"/>
    </row>
    <row r="210" spans="1:9" ht="12.75">
      <c r="A210" s="18"/>
      <c r="B210" s="19"/>
      <c r="C210" s="18"/>
      <c r="D210" s="18"/>
      <c r="E210" s="18"/>
      <c r="F210" s="18"/>
      <c r="G210" s="18"/>
      <c r="H210" s="18"/>
      <c r="I210" s="23"/>
    </row>
    <row r="211" spans="1:9" ht="12.75">
      <c r="A211" s="18"/>
      <c r="B211" s="19"/>
      <c r="C211" s="18"/>
      <c r="D211" s="18"/>
      <c r="E211" s="18"/>
      <c r="F211" s="18"/>
      <c r="G211" s="18"/>
      <c r="H211" s="18"/>
      <c r="I211" s="23"/>
    </row>
    <row r="212" spans="1:9" ht="12.75">
      <c r="A212" s="18"/>
      <c r="B212" s="19"/>
      <c r="C212" s="18"/>
      <c r="D212" s="18"/>
      <c r="E212" s="18"/>
      <c r="F212" s="18"/>
      <c r="G212" s="18"/>
      <c r="H212" s="18"/>
      <c r="I212" s="23"/>
    </row>
    <row r="213" spans="1:9" ht="12.75">
      <c r="A213" s="18"/>
      <c r="B213" s="19"/>
      <c r="C213" s="18"/>
      <c r="D213" s="18"/>
      <c r="E213" s="18"/>
      <c r="F213" s="18"/>
      <c r="G213" s="18"/>
      <c r="H213" s="18"/>
      <c r="I213" s="23"/>
    </row>
    <row r="214" spans="1:9" ht="12.75">
      <c r="A214" s="18"/>
      <c r="B214" s="19"/>
      <c r="C214" s="18"/>
      <c r="D214" s="19"/>
      <c r="E214" s="18"/>
      <c r="F214" s="18"/>
      <c r="G214" s="18"/>
      <c r="H214" s="18"/>
      <c r="I214" s="23"/>
    </row>
    <row r="215" spans="1:9" ht="12.75">
      <c r="A215" s="18"/>
      <c r="B215" s="19"/>
      <c r="C215" s="18"/>
      <c r="D215" s="19"/>
      <c r="E215" s="18"/>
      <c r="F215" s="18"/>
      <c r="G215" s="18"/>
      <c r="H215" s="18"/>
      <c r="I215" s="23"/>
    </row>
    <row r="216" spans="1:9" ht="12.75">
      <c r="A216" s="18"/>
      <c r="B216" s="19"/>
      <c r="C216" s="18"/>
      <c r="D216" s="19"/>
      <c r="E216" s="18"/>
      <c r="F216" s="18"/>
      <c r="G216" s="18"/>
      <c r="H216" s="18"/>
      <c r="I216" s="23"/>
    </row>
    <row r="217" spans="1:9" ht="12.75">
      <c r="A217" s="18"/>
      <c r="B217" s="19"/>
      <c r="C217" s="18"/>
      <c r="D217" s="19"/>
      <c r="E217" s="18"/>
      <c r="F217" s="18"/>
      <c r="G217" s="18"/>
      <c r="H217" s="18"/>
      <c r="I217" s="23"/>
    </row>
    <row r="218" spans="1:9" ht="12.75">
      <c r="A218" s="18"/>
      <c r="B218" s="19"/>
      <c r="C218" s="18"/>
      <c r="D218" s="19"/>
      <c r="E218" s="18"/>
      <c r="F218" s="18"/>
      <c r="G218" s="18"/>
      <c r="H218" s="18"/>
      <c r="I218" s="23"/>
    </row>
    <row r="219" spans="1:9" ht="12.75">
      <c r="A219" s="18"/>
      <c r="B219" s="19"/>
      <c r="C219" s="18"/>
      <c r="D219" s="19"/>
      <c r="E219" s="18"/>
      <c r="F219" s="18"/>
      <c r="G219" s="18"/>
      <c r="H219" s="18"/>
      <c r="I219" s="23"/>
    </row>
    <row r="220" spans="1:9" ht="12.75">
      <c r="A220" s="18"/>
      <c r="B220" s="19"/>
      <c r="C220" s="18"/>
      <c r="D220" s="19"/>
      <c r="E220" s="18"/>
      <c r="F220" s="18"/>
      <c r="G220" s="18"/>
      <c r="H220" s="18"/>
      <c r="I220" s="23"/>
    </row>
    <row r="221" spans="1:9" ht="12.75">
      <c r="A221" s="18"/>
      <c r="B221" s="19"/>
      <c r="C221" s="18"/>
      <c r="D221" s="19"/>
      <c r="E221" s="18"/>
      <c r="F221" s="18"/>
      <c r="G221" s="18"/>
      <c r="H221" s="18"/>
      <c r="I221" s="23"/>
    </row>
    <row r="222" spans="1:9" ht="12.75">
      <c r="A222" s="18"/>
      <c r="B222" s="19"/>
      <c r="C222" s="18"/>
      <c r="D222" s="19"/>
      <c r="E222" s="18"/>
      <c r="F222" s="18"/>
      <c r="G222" s="18"/>
      <c r="H222" s="18"/>
      <c r="I222" s="23"/>
    </row>
    <row r="223" spans="1:9" ht="12.75">
      <c r="A223" s="18"/>
      <c r="B223" s="19"/>
      <c r="C223" s="18"/>
      <c r="D223" s="19"/>
      <c r="E223" s="18"/>
      <c r="F223" s="18"/>
      <c r="G223" s="18"/>
      <c r="H223" s="18"/>
      <c r="I223" s="23"/>
    </row>
    <row r="224" spans="1:9" ht="12.75">
      <c r="A224" s="18"/>
      <c r="B224" s="19"/>
      <c r="C224" s="18"/>
      <c r="D224" s="19"/>
      <c r="E224" s="18"/>
      <c r="F224" s="18"/>
      <c r="G224" s="18"/>
      <c r="H224" s="18"/>
      <c r="I224" s="23"/>
    </row>
    <row r="225" spans="1:9" ht="12.75">
      <c r="A225" s="18"/>
      <c r="B225" s="19"/>
      <c r="C225" s="18"/>
      <c r="D225" s="19"/>
      <c r="E225" s="18"/>
      <c r="F225" s="18"/>
      <c r="G225" s="18"/>
      <c r="H225" s="18"/>
      <c r="I225" s="23"/>
    </row>
    <row r="226" spans="1:9" ht="12.75">
      <c r="A226" s="18"/>
      <c r="B226" s="19"/>
      <c r="C226" s="18"/>
      <c r="D226" s="19"/>
      <c r="E226" s="18"/>
      <c r="F226" s="18"/>
      <c r="G226" s="18"/>
      <c r="H226" s="18"/>
      <c r="I226" s="23"/>
    </row>
    <row r="227" spans="1:9" ht="12.75">
      <c r="A227" s="18"/>
      <c r="B227" s="19"/>
      <c r="C227" s="18"/>
      <c r="D227" s="19"/>
      <c r="E227" s="18"/>
      <c r="F227" s="18"/>
      <c r="G227" s="18"/>
      <c r="H227" s="18"/>
      <c r="I227" s="23"/>
    </row>
    <row r="228" spans="1:9" ht="12.75">
      <c r="A228" s="18"/>
      <c r="B228" s="19"/>
      <c r="C228" s="18"/>
      <c r="D228" s="19"/>
      <c r="E228" s="18"/>
      <c r="F228" s="18"/>
      <c r="G228" s="18"/>
      <c r="H228" s="18"/>
      <c r="I228" s="23"/>
    </row>
    <row r="229" spans="1:9" ht="12.75">
      <c r="A229" s="18"/>
      <c r="B229" s="19"/>
      <c r="C229" s="18"/>
      <c r="D229" s="19"/>
      <c r="E229" s="18"/>
      <c r="F229" s="18"/>
      <c r="G229" s="18"/>
      <c r="H229" s="18"/>
      <c r="I229" s="23"/>
    </row>
    <row r="230" spans="1:9" ht="12.75">
      <c r="A230" s="18"/>
      <c r="B230" s="19"/>
      <c r="C230" s="18"/>
      <c r="D230" s="19"/>
      <c r="E230" s="18"/>
      <c r="F230" s="18"/>
      <c r="G230" s="18"/>
      <c r="H230" s="18"/>
      <c r="I230" s="23"/>
    </row>
    <row r="231" spans="1:9" ht="12.75">
      <c r="A231" s="18"/>
      <c r="B231" s="19"/>
      <c r="C231" s="18"/>
      <c r="D231" s="19"/>
      <c r="E231" s="18"/>
      <c r="F231" s="18"/>
      <c r="G231" s="18"/>
      <c r="H231" s="18"/>
      <c r="I231" s="23"/>
    </row>
    <row r="232" spans="1:9" ht="12.75">
      <c r="A232" s="18"/>
      <c r="B232" s="19"/>
      <c r="C232" s="18"/>
      <c r="D232" s="19"/>
      <c r="E232" s="18"/>
      <c r="F232" s="18"/>
      <c r="G232" s="18"/>
      <c r="H232" s="18"/>
      <c r="I232" s="23"/>
    </row>
    <row r="233" spans="1:9" ht="12.75">
      <c r="A233" s="18"/>
      <c r="B233" s="19"/>
      <c r="C233" s="18"/>
      <c r="D233" s="19"/>
      <c r="E233" s="18"/>
      <c r="F233" s="18"/>
      <c r="G233" s="18"/>
      <c r="H233" s="18"/>
      <c r="I233" s="23"/>
    </row>
    <row r="234" spans="1:9" ht="12.75">
      <c r="A234" s="18"/>
      <c r="B234" s="19"/>
      <c r="C234" s="18"/>
      <c r="D234" s="19"/>
      <c r="E234" s="18"/>
      <c r="F234" s="18"/>
      <c r="G234" s="18"/>
      <c r="H234" s="18"/>
      <c r="I234" s="23"/>
    </row>
    <row r="235" spans="1:9" ht="12.75">
      <c r="A235" s="18"/>
      <c r="B235" s="19"/>
      <c r="C235" s="18"/>
      <c r="D235" s="19"/>
      <c r="E235" s="18"/>
      <c r="F235" s="19"/>
      <c r="G235" s="18"/>
      <c r="H235" s="18"/>
      <c r="I235" s="23"/>
    </row>
    <row r="236" spans="1:9" ht="12.75">
      <c r="A236" s="18"/>
      <c r="B236" s="19"/>
      <c r="C236" s="18"/>
      <c r="D236" s="19"/>
      <c r="E236" s="18"/>
      <c r="F236" s="19"/>
      <c r="G236" s="18"/>
      <c r="H236" s="18"/>
      <c r="I236" s="23"/>
    </row>
    <row r="237" spans="1:9" ht="12.75">
      <c r="A237" s="18"/>
      <c r="B237" s="19"/>
      <c r="C237" s="18"/>
      <c r="D237" s="19"/>
      <c r="E237" s="18"/>
      <c r="F237" s="19"/>
      <c r="G237" s="18"/>
      <c r="H237" s="18"/>
      <c r="I237" s="23"/>
    </row>
    <row r="238" spans="1:9" ht="12.75">
      <c r="A238" s="18"/>
      <c r="B238" s="19"/>
      <c r="C238" s="18"/>
      <c r="D238" s="19"/>
      <c r="E238" s="18"/>
      <c r="F238" s="19"/>
      <c r="G238" s="18"/>
      <c r="H238" s="18"/>
      <c r="I238" s="23"/>
    </row>
    <row r="239" spans="1:9" ht="12.75">
      <c r="A239" s="18"/>
      <c r="B239" s="19"/>
      <c r="C239" s="18"/>
      <c r="D239" s="19"/>
      <c r="E239" s="18"/>
      <c r="F239" s="19"/>
      <c r="G239" s="18"/>
      <c r="H239" s="18"/>
      <c r="I239" s="23"/>
    </row>
    <row r="240" spans="1:9" ht="12.75">
      <c r="A240" s="18"/>
      <c r="B240" s="19"/>
      <c r="C240" s="18"/>
      <c r="D240" s="19"/>
      <c r="E240" s="18"/>
      <c r="F240" s="19"/>
      <c r="G240" s="18"/>
      <c r="H240" s="18"/>
      <c r="I240" s="23"/>
    </row>
    <row r="241" spans="1:9" ht="12.75">
      <c r="A241" s="18"/>
      <c r="B241" s="19"/>
      <c r="C241" s="18"/>
      <c r="D241" s="19"/>
      <c r="E241" s="18"/>
      <c r="F241" s="19"/>
      <c r="G241" s="18"/>
      <c r="H241" s="18"/>
      <c r="I241" s="23"/>
    </row>
    <row r="242" spans="1:9" ht="12.75">
      <c r="A242" s="18"/>
      <c r="B242" s="19"/>
      <c r="C242" s="18"/>
      <c r="D242" s="19"/>
      <c r="E242" s="18"/>
      <c r="F242" s="19"/>
      <c r="G242" s="18"/>
      <c r="H242" s="18"/>
      <c r="I242" s="23"/>
    </row>
    <row r="243" spans="1:9" ht="12.75">
      <c r="A243" s="18"/>
      <c r="B243" s="19"/>
      <c r="C243" s="18"/>
      <c r="D243" s="19"/>
      <c r="E243" s="18"/>
      <c r="F243" s="19"/>
      <c r="G243" s="18"/>
      <c r="H243" s="18"/>
      <c r="I243" s="23"/>
    </row>
    <row r="244" spans="1:9" ht="12.75">
      <c r="A244" s="18"/>
      <c r="B244" s="19"/>
      <c r="C244" s="18"/>
      <c r="D244" s="19"/>
      <c r="E244" s="18"/>
      <c r="F244" s="19"/>
      <c r="G244" s="18"/>
      <c r="H244" s="18"/>
      <c r="I244" s="23"/>
    </row>
    <row r="245" spans="1:9" ht="12.75">
      <c r="A245" s="18"/>
      <c r="B245" s="19"/>
      <c r="C245" s="18"/>
      <c r="D245" s="19"/>
      <c r="E245" s="18"/>
      <c r="F245" s="19"/>
      <c r="G245" s="18"/>
      <c r="H245" s="18"/>
      <c r="I245" s="23"/>
    </row>
    <row r="246" spans="1:9" ht="12.75">
      <c r="A246" s="18"/>
      <c r="B246" s="19"/>
      <c r="C246" s="18"/>
      <c r="D246" s="19"/>
      <c r="E246" s="18"/>
      <c r="F246" s="19"/>
      <c r="G246" s="18"/>
      <c r="H246" s="18"/>
      <c r="I246" s="23"/>
    </row>
    <row r="247" spans="1:9" ht="12.75">
      <c r="A247" s="18"/>
      <c r="B247" s="19"/>
      <c r="C247" s="18"/>
      <c r="D247" s="19"/>
      <c r="E247" s="18"/>
      <c r="F247" s="19"/>
      <c r="G247" s="18"/>
      <c r="H247" s="18"/>
      <c r="I247" s="23"/>
    </row>
    <row r="248" spans="1:9" ht="12.75">
      <c r="A248" s="18"/>
      <c r="B248" s="19"/>
      <c r="C248" s="18"/>
      <c r="D248" s="19"/>
      <c r="E248" s="18"/>
      <c r="F248" s="19"/>
      <c r="G248" s="18"/>
      <c r="H248" s="18"/>
      <c r="I248" s="23"/>
    </row>
    <row r="249" spans="1:9" ht="12.75">
      <c r="A249" s="18"/>
      <c r="B249" s="19"/>
      <c r="C249" s="18"/>
      <c r="D249" s="19"/>
      <c r="E249" s="18"/>
      <c r="F249" s="19"/>
      <c r="G249" s="18"/>
      <c r="H249" s="18"/>
      <c r="I249" s="23"/>
    </row>
    <row r="250" spans="1:9" ht="12.75">
      <c r="A250" s="18"/>
      <c r="B250" s="19"/>
      <c r="C250" s="18"/>
      <c r="D250" s="19"/>
      <c r="E250" s="18"/>
      <c r="F250" s="19"/>
      <c r="G250" s="18"/>
      <c r="H250" s="18"/>
      <c r="I250" s="23"/>
    </row>
    <row r="251" spans="1:9" ht="12.75">
      <c r="A251" s="18"/>
      <c r="B251" s="19"/>
      <c r="C251" s="18"/>
      <c r="D251" s="19"/>
      <c r="E251" s="18"/>
      <c r="F251" s="19"/>
      <c r="G251" s="18"/>
      <c r="H251" s="18"/>
      <c r="I251" s="23"/>
    </row>
    <row r="252" spans="1:9" ht="12.75">
      <c r="A252" s="18"/>
      <c r="B252" s="19"/>
      <c r="C252" s="18"/>
      <c r="D252" s="19"/>
      <c r="E252" s="18"/>
      <c r="F252" s="19"/>
      <c r="G252" s="18"/>
      <c r="H252" s="18"/>
      <c r="I252" s="23"/>
    </row>
    <row r="253" spans="1:9" ht="12.75">
      <c r="A253" s="18"/>
      <c r="B253" s="19"/>
      <c r="C253" s="18"/>
      <c r="D253" s="19"/>
      <c r="E253" s="18"/>
      <c r="F253" s="19"/>
      <c r="G253" s="18"/>
      <c r="H253" s="18"/>
      <c r="I253" s="23"/>
    </row>
    <row r="254" spans="1:9" ht="12.75">
      <c r="A254" s="18"/>
      <c r="B254" s="19"/>
      <c r="C254" s="18"/>
      <c r="D254" s="19"/>
      <c r="E254" s="18"/>
      <c r="F254" s="19"/>
      <c r="G254" s="18"/>
      <c r="H254" s="19"/>
      <c r="I254" s="23"/>
    </row>
    <row r="255" spans="1:9" ht="12.75">
      <c r="A255" s="18"/>
      <c r="B255" s="19"/>
      <c r="C255" s="18"/>
      <c r="D255" s="19"/>
      <c r="E255" s="18"/>
      <c r="F255" s="19"/>
      <c r="G255" s="18"/>
      <c r="H255" s="19"/>
      <c r="I255" s="23"/>
    </row>
    <row r="256" spans="1:9" ht="12.75">
      <c r="A256" s="18"/>
      <c r="B256" s="19"/>
      <c r="C256" s="18"/>
      <c r="D256" s="19"/>
      <c r="E256" s="18"/>
      <c r="F256" s="19"/>
      <c r="G256" s="18"/>
      <c r="H256" s="19"/>
      <c r="I256" s="23"/>
    </row>
    <row r="257" spans="1:9" ht="12.75">
      <c r="A257" s="18"/>
      <c r="B257" s="19"/>
      <c r="C257" s="18"/>
      <c r="D257" s="19"/>
      <c r="E257" s="18"/>
      <c r="F257" s="19"/>
      <c r="G257" s="18"/>
      <c r="H257" s="19"/>
      <c r="I257" s="23"/>
    </row>
    <row r="258" spans="1:9" ht="12.75">
      <c r="A258" s="18"/>
      <c r="B258" s="19"/>
      <c r="C258" s="18"/>
      <c r="D258" s="19"/>
      <c r="E258" s="18"/>
      <c r="F258" s="19"/>
      <c r="G258" s="18"/>
      <c r="H258" s="19"/>
      <c r="I258" s="23"/>
    </row>
    <row r="259" spans="1:9" ht="12.75">
      <c r="A259" s="18"/>
      <c r="B259" s="19"/>
      <c r="C259" s="18"/>
      <c r="D259" s="18"/>
      <c r="E259" s="18"/>
      <c r="F259" s="18"/>
      <c r="G259" s="18"/>
      <c r="H259" s="18"/>
      <c r="I259" s="23"/>
    </row>
    <row r="260" spans="1:9" ht="12.75">
      <c r="A260" s="18"/>
      <c r="B260" s="19"/>
      <c r="C260" s="18"/>
      <c r="D260" s="18"/>
      <c r="E260" s="18"/>
      <c r="F260" s="18"/>
      <c r="G260" s="18"/>
      <c r="H260" s="18"/>
      <c r="I260" s="23"/>
    </row>
    <row r="261" spans="1:9" ht="12.75">
      <c r="A261" s="18"/>
      <c r="B261" s="19"/>
      <c r="C261" s="18"/>
      <c r="D261" s="18"/>
      <c r="E261" s="18"/>
      <c r="F261" s="18"/>
      <c r="G261" s="18"/>
      <c r="H261" s="18"/>
      <c r="I261" s="23"/>
    </row>
    <row r="262" spans="1:9" ht="12.75">
      <c r="A262" s="18"/>
      <c r="B262" s="19"/>
      <c r="C262" s="18"/>
      <c r="D262" s="18"/>
      <c r="E262" s="18"/>
      <c r="F262" s="18"/>
      <c r="G262" s="18"/>
      <c r="H262" s="18"/>
      <c r="I262" s="23"/>
    </row>
    <row r="263" spans="1:9" ht="12.75">
      <c r="A263" s="18"/>
      <c r="B263" s="19"/>
      <c r="C263" s="18"/>
      <c r="D263" s="18"/>
      <c r="E263" s="18"/>
      <c r="F263" s="18"/>
      <c r="G263" s="18"/>
      <c r="H263" s="18"/>
      <c r="I263" s="23"/>
    </row>
    <row r="264" spans="1:9" ht="12.75">
      <c r="A264" s="18"/>
      <c r="B264" s="19"/>
      <c r="C264" s="18"/>
      <c r="D264" s="18"/>
      <c r="E264" s="18"/>
      <c r="F264" s="18"/>
      <c r="G264" s="18"/>
      <c r="H264" s="18"/>
      <c r="I264" s="23"/>
    </row>
    <row r="265" spans="1:9" ht="12.75">
      <c r="A265" s="18"/>
      <c r="B265" s="19"/>
      <c r="C265" s="18"/>
      <c r="D265" s="18"/>
      <c r="E265" s="18"/>
      <c r="F265" s="18"/>
      <c r="G265" s="18"/>
      <c r="H265" s="18"/>
      <c r="I265" s="23"/>
    </row>
    <row r="266" spans="1:9" ht="12.75">
      <c r="A266" s="18"/>
      <c r="B266" s="19"/>
      <c r="C266" s="18"/>
      <c r="D266" s="18"/>
      <c r="E266" s="18"/>
      <c r="F266" s="18"/>
      <c r="G266" s="18"/>
      <c r="H266" s="18"/>
      <c r="I266" s="23"/>
    </row>
    <row r="267" spans="1:9" ht="12.75">
      <c r="A267" s="18"/>
      <c r="B267" s="19"/>
      <c r="C267" s="18"/>
      <c r="D267" s="18"/>
      <c r="E267" s="18"/>
      <c r="F267" s="18"/>
      <c r="G267" s="18"/>
      <c r="H267" s="18"/>
      <c r="I267" s="23"/>
    </row>
    <row r="268" spans="1:9" ht="12.75">
      <c r="A268" s="18"/>
      <c r="B268" s="19"/>
      <c r="C268" s="18"/>
      <c r="D268" s="18"/>
      <c r="E268" s="18"/>
      <c r="F268" s="18"/>
      <c r="G268" s="18"/>
      <c r="H268" s="18"/>
      <c r="I268" s="23"/>
    </row>
    <row r="269" spans="1:9" ht="12.75">
      <c r="A269" s="18"/>
      <c r="B269" s="19"/>
      <c r="C269" s="18"/>
      <c r="D269" s="18"/>
      <c r="E269" s="18"/>
      <c r="F269" s="18"/>
      <c r="G269" s="18"/>
      <c r="H269" s="18"/>
      <c r="I269" s="23"/>
    </row>
    <row r="270" spans="1:9" ht="12.75">
      <c r="A270" s="18"/>
      <c r="B270" s="19"/>
      <c r="C270" s="18"/>
      <c r="D270" s="18"/>
      <c r="E270" s="18"/>
      <c r="F270" s="18"/>
      <c r="G270" s="18"/>
      <c r="H270" s="18"/>
      <c r="I270" s="23"/>
    </row>
    <row r="271" spans="1:9" ht="12.75">
      <c r="A271" s="18"/>
      <c r="B271" s="19"/>
      <c r="C271" s="18"/>
      <c r="D271" s="18"/>
      <c r="E271" s="18"/>
      <c r="F271" s="18"/>
      <c r="G271" s="18"/>
      <c r="H271" s="18"/>
      <c r="I271" s="23"/>
    </row>
    <row r="272" spans="1:9" ht="12.75">
      <c r="A272" s="18"/>
      <c r="B272" s="19"/>
      <c r="C272" s="18"/>
      <c r="D272" s="18"/>
      <c r="E272" s="18"/>
      <c r="F272" s="18"/>
      <c r="G272" s="18"/>
      <c r="H272" s="18"/>
      <c r="I272" s="23"/>
    </row>
    <row r="273" spans="1:9" ht="12.75">
      <c r="A273" s="18"/>
      <c r="B273" s="19"/>
      <c r="C273" s="18"/>
      <c r="D273" s="18"/>
      <c r="E273" s="18"/>
      <c r="F273" s="18"/>
      <c r="G273" s="18"/>
      <c r="H273" s="18"/>
      <c r="I273" s="23"/>
    </row>
    <row r="274" spans="1:9" ht="12.75">
      <c r="A274" s="18"/>
      <c r="B274" s="19"/>
      <c r="C274" s="18"/>
      <c r="D274" s="18"/>
      <c r="E274" s="18"/>
      <c r="F274" s="18"/>
      <c r="G274" s="18"/>
      <c r="H274" s="18"/>
      <c r="I274" s="23"/>
    </row>
    <row r="275" spans="1:9" ht="12.75">
      <c r="A275" s="18"/>
      <c r="B275" s="19"/>
      <c r="C275" s="18"/>
      <c r="D275" s="18"/>
      <c r="E275" s="18"/>
      <c r="F275" s="18"/>
      <c r="G275" s="18"/>
      <c r="H275" s="18"/>
      <c r="I275" s="23"/>
    </row>
    <row r="276" spans="1:9" ht="12.75">
      <c r="A276" s="18"/>
      <c r="B276" s="19"/>
      <c r="C276" s="18"/>
      <c r="D276" s="18"/>
      <c r="E276" s="18"/>
      <c r="F276" s="18"/>
      <c r="G276" s="18"/>
      <c r="H276" s="18"/>
      <c r="I276" s="23"/>
    </row>
    <row r="277" spans="1:9" ht="12.75">
      <c r="A277" s="18"/>
      <c r="B277" s="19"/>
      <c r="C277" s="18"/>
      <c r="D277" s="18"/>
      <c r="E277" s="18"/>
      <c r="F277" s="18"/>
      <c r="G277" s="18"/>
      <c r="H277" s="18"/>
      <c r="I277" s="23"/>
    </row>
    <row r="278" spans="1:9" ht="12.75">
      <c r="A278" s="18"/>
      <c r="B278" s="19"/>
      <c r="C278" s="18"/>
      <c r="D278" s="18"/>
      <c r="E278" s="18"/>
      <c r="F278" s="18"/>
      <c r="G278" s="18"/>
      <c r="H278" s="18"/>
      <c r="I278" s="23"/>
    </row>
    <row r="279" spans="1:9" ht="12.75">
      <c r="A279" s="18"/>
      <c r="B279" s="19"/>
      <c r="C279" s="18"/>
      <c r="D279" s="18"/>
      <c r="E279" s="18"/>
      <c r="F279" s="18"/>
      <c r="G279" s="18"/>
      <c r="H279" s="18"/>
      <c r="I279" s="23"/>
    </row>
    <row r="280" spans="1:9" ht="12.75">
      <c r="A280" s="18"/>
      <c r="B280" s="19"/>
      <c r="C280" s="18"/>
      <c r="D280" s="18"/>
      <c r="E280" s="18"/>
      <c r="F280" s="18"/>
      <c r="G280" s="18"/>
      <c r="H280" s="18"/>
      <c r="I280" s="23"/>
    </row>
    <row r="281" spans="1:9" ht="12.75">
      <c r="A281" s="18"/>
      <c r="B281" s="19"/>
      <c r="C281" s="18"/>
      <c r="D281" s="18"/>
      <c r="E281" s="18"/>
      <c r="F281" s="18"/>
      <c r="G281" s="18"/>
      <c r="H281" s="18"/>
      <c r="I281" s="23"/>
    </row>
    <row r="282" spans="1:9" ht="12.75">
      <c r="A282" s="18"/>
      <c r="B282" s="19"/>
      <c r="C282" s="18"/>
      <c r="D282" s="18"/>
      <c r="E282" s="18"/>
      <c r="F282" s="18"/>
      <c r="G282" s="18"/>
      <c r="H282" s="18"/>
      <c r="I282" s="23"/>
    </row>
    <row r="283" spans="1:9" ht="12.75">
      <c r="A283" s="18"/>
      <c r="B283" s="19"/>
      <c r="C283" s="18"/>
      <c r="D283" s="18"/>
      <c r="E283" s="18"/>
      <c r="F283" s="18"/>
      <c r="G283" s="18"/>
      <c r="H283" s="18"/>
      <c r="I283" s="23"/>
    </row>
    <row r="284" spans="1:9" ht="12.75">
      <c r="A284" s="18"/>
      <c r="B284" s="19"/>
      <c r="C284" s="18"/>
      <c r="D284" s="18"/>
      <c r="E284" s="18"/>
      <c r="F284" s="18"/>
      <c r="G284" s="18"/>
      <c r="H284" s="18"/>
      <c r="I284" s="23"/>
    </row>
    <row r="285" spans="1:9" ht="12.75">
      <c r="A285" s="18"/>
      <c r="B285" s="19"/>
      <c r="C285" s="18"/>
      <c r="D285" s="18"/>
      <c r="E285" s="18"/>
      <c r="F285" s="18"/>
      <c r="G285" s="18"/>
      <c r="H285" s="18"/>
      <c r="I285" s="23"/>
    </row>
    <row r="286" spans="1:9" ht="12.75">
      <c r="A286" s="18"/>
      <c r="B286" s="19"/>
      <c r="C286" s="18"/>
      <c r="D286" s="18"/>
      <c r="E286" s="18"/>
      <c r="F286" s="18"/>
      <c r="G286" s="18"/>
      <c r="H286" s="18"/>
      <c r="I286" s="23"/>
    </row>
    <row r="287" spans="1:9" ht="12.75">
      <c r="A287" s="18"/>
      <c r="B287" s="19"/>
      <c r="C287" s="18"/>
      <c r="D287" s="18"/>
      <c r="E287" s="18"/>
      <c r="F287" s="18"/>
      <c r="G287" s="18"/>
      <c r="H287" s="18"/>
      <c r="I287" s="23"/>
    </row>
    <row r="288" spans="1:9" ht="12.75">
      <c r="A288" s="18"/>
      <c r="B288" s="19"/>
      <c r="C288" s="18"/>
      <c r="D288" s="18"/>
      <c r="E288" s="18"/>
      <c r="F288" s="18"/>
      <c r="G288" s="18"/>
      <c r="H288" s="18"/>
      <c r="I288" s="23"/>
    </row>
    <row r="289" spans="1:9" ht="12.75">
      <c r="A289" s="18"/>
      <c r="B289" s="19"/>
      <c r="C289" s="18"/>
      <c r="D289" s="18"/>
      <c r="E289" s="18"/>
      <c r="F289" s="18"/>
      <c r="G289" s="18"/>
      <c r="H289" s="18"/>
      <c r="I289" s="23"/>
    </row>
    <row r="290" spans="1:9" ht="12.75">
      <c r="A290" s="18"/>
      <c r="B290" s="19"/>
      <c r="C290" s="18"/>
      <c r="D290" s="18"/>
      <c r="E290" s="18"/>
      <c r="F290" s="18"/>
      <c r="G290" s="18"/>
      <c r="H290" s="18"/>
      <c r="I290" s="23"/>
    </row>
    <row r="291" spans="1:9" ht="12.75">
      <c r="A291" s="18"/>
      <c r="B291" s="19"/>
      <c r="C291" s="18"/>
      <c r="D291" s="18"/>
      <c r="E291" s="18"/>
      <c r="F291" s="18"/>
      <c r="G291" s="18"/>
      <c r="H291" s="18"/>
      <c r="I291" s="23"/>
    </row>
    <row r="292" spans="1:9" ht="12.75">
      <c r="A292" s="18"/>
      <c r="B292" s="19"/>
      <c r="C292" s="18"/>
      <c r="D292" s="18"/>
      <c r="E292" s="18"/>
      <c r="F292" s="18"/>
      <c r="G292" s="18"/>
      <c r="H292" s="18"/>
      <c r="I292" s="23"/>
    </row>
    <row r="293" spans="1:9" ht="12.75">
      <c r="A293" s="18"/>
      <c r="B293" s="19"/>
      <c r="C293" s="18"/>
      <c r="D293" s="18"/>
      <c r="E293" s="18"/>
      <c r="F293" s="18"/>
      <c r="G293" s="18"/>
      <c r="H293" s="18"/>
      <c r="I293" s="23"/>
    </row>
    <row r="294" spans="1:9" ht="12.75">
      <c r="A294" s="18"/>
      <c r="B294" s="19"/>
      <c r="C294" s="18"/>
      <c r="D294" s="18"/>
      <c r="E294" s="18"/>
      <c r="F294" s="18"/>
      <c r="G294" s="18"/>
      <c r="H294" s="18"/>
      <c r="I294" s="23"/>
    </row>
    <row r="295" spans="1:9" ht="12.75">
      <c r="A295" s="18"/>
      <c r="B295" s="19"/>
      <c r="C295" s="18"/>
      <c r="D295" s="18"/>
      <c r="E295" s="18"/>
      <c r="F295" s="18"/>
      <c r="G295" s="18"/>
      <c r="H295" s="18"/>
      <c r="I295" s="23"/>
    </row>
    <row r="296" spans="1:9" ht="12.75">
      <c r="A296" s="18"/>
      <c r="B296" s="19"/>
      <c r="C296" s="18"/>
      <c r="D296" s="18"/>
      <c r="E296" s="18"/>
      <c r="F296" s="18"/>
      <c r="G296" s="18"/>
      <c r="H296" s="18"/>
      <c r="I296" s="23"/>
    </row>
    <row r="297" spans="1:9" ht="12.75">
      <c r="A297" s="18"/>
      <c r="B297" s="19"/>
      <c r="C297" s="18"/>
      <c r="D297" s="18"/>
      <c r="E297" s="18"/>
      <c r="F297" s="18"/>
      <c r="G297" s="18"/>
      <c r="H297" s="18"/>
      <c r="I297" s="23"/>
    </row>
    <row r="298" spans="1:9" ht="12.75">
      <c r="A298" s="18"/>
      <c r="B298" s="19"/>
      <c r="C298" s="18"/>
      <c r="D298" s="18"/>
      <c r="E298" s="18"/>
      <c r="F298" s="18"/>
      <c r="G298" s="18"/>
      <c r="H298" s="18"/>
      <c r="I298" s="23"/>
    </row>
    <row r="299" spans="1:9" ht="12.75">
      <c r="A299" s="18"/>
      <c r="B299" s="19"/>
      <c r="C299" s="18"/>
      <c r="D299" s="18"/>
      <c r="E299" s="18"/>
      <c r="F299" s="18"/>
      <c r="G299" s="18"/>
      <c r="H299" s="18"/>
      <c r="I299" s="23"/>
    </row>
    <row r="300" spans="1:9" ht="12.75">
      <c r="A300" s="18"/>
      <c r="B300" s="19"/>
      <c r="C300" s="18"/>
      <c r="D300" s="18"/>
      <c r="E300" s="18"/>
      <c r="F300" s="18"/>
      <c r="G300" s="18"/>
      <c r="H300" s="18"/>
      <c r="I300" s="23"/>
    </row>
    <row r="301" spans="1:9" ht="12.75">
      <c r="A301" s="18"/>
      <c r="B301" s="19"/>
      <c r="C301" s="18"/>
      <c r="D301" s="18"/>
      <c r="E301" s="18"/>
      <c r="F301" s="18"/>
      <c r="G301" s="18"/>
      <c r="H301" s="18"/>
      <c r="I301" s="23"/>
    </row>
    <row r="302" spans="1:9" ht="12.75">
      <c r="A302" s="18"/>
      <c r="B302" s="19"/>
      <c r="C302" s="18"/>
      <c r="D302" s="18"/>
      <c r="E302" s="18"/>
      <c r="F302" s="18"/>
      <c r="G302" s="18"/>
      <c r="H302" s="18"/>
      <c r="I302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47">
      <selection activeCell="H69" sqref="H69"/>
    </sheetView>
  </sheetViews>
  <sheetFormatPr defaultColWidth="9.00390625" defaultRowHeight="12.75"/>
  <cols>
    <col min="1" max="1" width="44.25390625" style="0" customWidth="1"/>
    <col min="2" max="2" width="1.875" style="0" customWidth="1"/>
    <col min="3" max="3" width="32.25390625" style="0" customWidth="1"/>
    <col min="4" max="4" width="7.75390625" style="0" customWidth="1"/>
    <col min="5" max="5" width="1.625" style="0" customWidth="1"/>
    <col min="6" max="6" width="21.25390625" style="32" customWidth="1"/>
    <col min="7" max="7" width="14.75390625" style="4" customWidth="1"/>
    <col min="8" max="8" width="12.00390625" style="0" bestFit="1" customWidth="1"/>
    <col min="9" max="9" width="11.75390625" style="0" bestFit="1" customWidth="1"/>
    <col min="10" max="10" width="6.00390625" style="17" bestFit="1" customWidth="1"/>
    <col min="11" max="11" width="11.375" style="0" customWidth="1"/>
    <col min="12" max="12" width="10.125" style="17" bestFit="1" customWidth="1"/>
    <col min="13" max="13" width="11.75390625" style="17" bestFit="1" customWidth="1"/>
  </cols>
  <sheetData>
    <row r="1" spans="1:6" ht="20.25">
      <c r="A1" s="9"/>
      <c r="B1" s="8"/>
      <c r="C1" s="10" t="s">
        <v>18</v>
      </c>
      <c r="D1" s="8"/>
      <c r="E1" s="8"/>
      <c r="F1" s="26"/>
    </row>
    <row r="2" spans="1:6" ht="20.25">
      <c r="A2" s="9"/>
      <c r="B2" s="8"/>
      <c r="C2" s="13" t="s">
        <v>19</v>
      </c>
      <c r="D2" s="8"/>
      <c r="E2" s="8"/>
      <c r="F2" s="26"/>
    </row>
    <row r="3" spans="1:6" ht="20.25">
      <c r="A3" s="9"/>
      <c r="B3" s="8"/>
      <c r="C3" s="13" t="s">
        <v>86</v>
      </c>
      <c r="D3" s="8"/>
      <c r="E3" s="8"/>
      <c r="F3" s="26"/>
    </row>
    <row r="4" spans="1:6" ht="15.75">
      <c r="A4" s="49" t="s">
        <v>83</v>
      </c>
      <c r="B4" s="49"/>
      <c r="C4" s="49"/>
      <c r="D4" s="49"/>
      <c r="E4" s="49"/>
      <c r="F4" s="49"/>
    </row>
    <row r="5" spans="1:6" ht="15.75">
      <c r="A5" s="50" t="s">
        <v>11</v>
      </c>
      <c r="B5" s="50"/>
      <c r="C5" s="50"/>
      <c r="D5" s="50"/>
      <c r="E5" s="50"/>
      <c r="F5" s="50"/>
    </row>
    <row r="6" spans="1:6" ht="15.75">
      <c r="A6" s="79" t="s">
        <v>85</v>
      </c>
      <c r="B6" s="79"/>
      <c r="C6" s="79" t="s">
        <v>12</v>
      </c>
      <c r="D6" s="79"/>
      <c r="E6" s="79"/>
      <c r="F6" s="79"/>
    </row>
    <row r="7" spans="1:6" ht="15.75">
      <c r="A7" s="50" t="s">
        <v>84</v>
      </c>
      <c r="B7" s="50"/>
      <c r="C7" s="50"/>
      <c r="D7" s="50"/>
      <c r="E7" s="50"/>
      <c r="F7" s="50"/>
    </row>
    <row r="8" spans="1:6" ht="15.75">
      <c r="A8" s="80" t="s">
        <v>16</v>
      </c>
      <c r="B8" s="80"/>
      <c r="C8" s="80"/>
      <c r="D8" s="80"/>
      <c r="E8" s="80"/>
      <c r="F8" s="80"/>
    </row>
    <row r="9" spans="1:6" ht="15.75">
      <c r="A9" s="80" t="s">
        <v>17</v>
      </c>
      <c r="B9" s="80"/>
      <c r="C9" s="80"/>
      <c r="D9" s="80"/>
      <c r="E9" s="80"/>
      <c r="F9" s="80"/>
    </row>
    <row r="10" spans="1:6" ht="8.25" customHeight="1">
      <c r="A10" s="12"/>
      <c r="B10" s="12"/>
      <c r="C10" s="12"/>
      <c r="D10" s="12"/>
      <c r="E10" s="12"/>
      <c r="F10" s="27"/>
    </row>
    <row r="11" spans="1:6" ht="15.75">
      <c r="A11" s="50" t="s">
        <v>20</v>
      </c>
      <c r="B11" s="50"/>
      <c r="C11" s="50"/>
      <c r="D11" s="50"/>
      <c r="E11" s="50"/>
      <c r="F11" s="27"/>
    </row>
    <row r="12" spans="1:6" ht="11.25" customHeight="1">
      <c r="A12" s="3"/>
      <c r="B12" s="3"/>
      <c r="C12" s="3"/>
      <c r="D12" s="3"/>
      <c r="E12" s="3"/>
      <c r="F12" s="28"/>
    </row>
    <row r="13" spans="1:7" ht="38.25">
      <c r="A13" s="67" t="s">
        <v>21</v>
      </c>
      <c r="B13" s="68"/>
      <c r="C13" s="69"/>
      <c r="D13" s="70" t="s">
        <v>2</v>
      </c>
      <c r="E13" s="71"/>
      <c r="F13" s="29" t="s">
        <v>13</v>
      </c>
      <c r="G13" s="5" t="s">
        <v>81</v>
      </c>
    </row>
    <row r="14" spans="1:7" ht="12.75">
      <c r="A14" s="72">
        <v>1</v>
      </c>
      <c r="B14" s="73"/>
      <c r="C14" s="74"/>
      <c r="D14" s="72">
        <v>2</v>
      </c>
      <c r="E14" s="74"/>
      <c r="F14" s="34">
        <v>3</v>
      </c>
      <c r="G14" s="14">
        <v>4</v>
      </c>
    </row>
    <row r="15" spans="1:7" ht="12.75">
      <c r="A15" s="64" t="s">
        <v>22</v>
      </c>
      <c r="B15" s="65"/>
      <c r="C15" s="66"/>
      <c r="D15" s="51" t="s">
        <v>3</v>
      </c>
      <c r="E15" s="52"/>
      <c r="F15" s="40">
        <v>86269.16</v>
      </c>
      <c r="G15" s="41">
        <v>120892.48</v>
      </c>
    </row>
    <row r="16" spans="1:10" ht="12.75">
      <c r="A16" s="53" t="s">
        <v>23</v>
      </c>
      <c r="B16" s="54"/>
      <c r="C16" s="55"/>
      <c r="D16" s="51"/>
      <c r="E16" s="52"/>
      <c r="F16" s="42"/>
      <c r="G16" s="2"/>
      <c r="I16" s="18"/>
      <c r="J16" s="19"/>
    </row>
    <row r="17" spans="1:10" ht="12.75">
      <c r="A17" s="53" t="s">
        <v>24</v>
      </c>
      <c r="B17" s="54"/>
      <c r="C17" s="55"/>
      <c r="D17" s="51" t="s">
        <v>25</v>
      </c>
      <c r="E17" s="52"/>
      <c r="F17" s="42">
        <v>-1268.22</v>
      </c>
      <c r="G17" s="2">
        <v>-25360.95</v>
      </c>
      <c r="I17" s="18"/>
      <c r="J17" s="19"/>
    </row>
    <row r="18" spans="1:10" ht="12.75">
      <c r="A18" s="53" t="s">
        <v>27</v>
      </c>
      <c r="B18" s="54"/>
      <c r="C18" s="55"/>
      <c r="D18" s="51" t="s">
        <v>26</v>
      </c>
      <c r="E18" s="52"/>
      <c r="F18" s="43">
        <v>11838.56</v>
      </c>
      <c r="G18" s="2">
        <v>27934.66</v>
      </c>
      <c r="I18" s="19"/>
      <c r="J18" s="19"/>
    </row>
    <row r="19" spans="1:10" ht="12.75">
      <c r="A19" s="53" t="s">
        <v>28</v>
      </c>
      <c r="B19" s="54"/>
      <c r="C19" s="55"/>
      <c r="D19" s="51" t="s">
        <v>29</v>
      </c>
      <c r="E19" s="52"/>
      <c r="F19" s="43">
        <v>0</v>
      </c>
      <c r="G19" s="2">
        <v>0</v>
      </c>
      <c r="I19" s="18"/>
      <c r="J19" s="19"/>
    </row>
    <row r="20" spans="1:10" ht="12.75">
      <c r="A20" s="61" t="s">
        <v>30</v>
      </c>
      <c r="B20" s="62"/>
      <c r="C20" s="63"/>
      <c r="D20" s="51" t="s">
        <v>31</v>
      </c>
      <c r="E20" s="52"/>
      <c r="F20" s="43">
        <v>75698.82</v>
      </c>
      <c r="G20" s="15">
        <v>118318.77</v>
      </c>
      <c r="I20" s="19"/>
      <c r="J20" s="19"/>
    </row>
    <row r="21" spans="1:10" ht="12.75">
      <c r="A21" s="61" t="s">
        <v>32</v>
      </c>
      <c r="B21" s="62"/>
      <c r="C21" s="63"/>
      <c r="D21" s="51" t="s">
        <v>33</v>
      </c>
      <c r="E21" s="52"/>
      <c r="F21" s="42">
        <v>0</v>
      </c>
      <c r="G21" s="2">
        <v>0</v>
      </c>
      <c r="I21" s="18"/>
      <c r="J21" s="19"/>
    </row>
    <row r="22" spans="1:10" ht="25.5" customHeight="1">
      <c r="A22" s="53" t="s">
        <v>34</v>
      </c>
      <c r="B22" s="54"/>
      <c r="C22" s="55"/>
      <c r="D22" s="51" t="s">
        <v>4</v>
      </c>
      <c r="E22" s="52"/>
      <c r="F22" s="40">
        <v>469.57</v>
      </c>
      <c r="G22" s="44">
        <v>5549.89</v>
      </c>
      <c r="I22" s="18"/>
      <c r="J22" s="19"/>
    </row>
    <row r="23" spans="1:10" ht="12.75">
      <c r="A23" s="61" t="s">
        <v>23</v>
      </c>
      <c r="B23" s="62"/>
      <c r="C23" s="63"/>
      <c r="D23" s="51"/>
      <c r="E23" s="52"/>
      <c r="F23" s="42"/>
      <c r="G23" s="2"/>
      <c r="I23" s="18"/>
      <c r="J23" s="19"/>
    </row>
    <row r="24" spans="1:10" ht="12.75">
      <c r="A24" s="61" t="s">
        <v>35</v>
      </c>
      <c r="B24" s="62"/>
      <c r="C24" s="63"/>
      <c r="D24" s="51" t="s">
        <v>36</v>
      </c>
      <c r="E24" s="52"/>
      <c r="F24" s="42">
        <v>322.69</v>
      </c>
      <c r="G24" s="2">
        <v>904.41</v>
      </c>
      <c r="H24" s="17"/>
      <c r="I24" s="18"/>
      <c r="J24" s="19"/>
    </row>
    <row r="25" spans="1:10" ht="26.25" customHeight="1">
      <c r="A25" s="53" t="s">
        <v>37</v>
      </c>
      <c r="B25" s="54"/>
      <c r="C25" s="55"/>
      <c r="D25" s="51" t="s">
        <v>38</v>
      </c>
      <c r="E25" s="52"/>
      <c r="F25" s="42">
        <v>76.88</v>
      </c>
      <c r="G25" s="2">
        <v>653.68</v>
      </c>
      <c r="I25" s="19"/>
      <c r="J25" s="19"/>
    </row>
    <row r="26" spans="1:10" ht="12.75">
      <c r="A26" s="61" t="s">
        <v>39</v>
      </c>
      <c r="B26" s="62"/>
      <c r="C26" s="63"/>
      <c r="D26" s="51" t="s">
        <v>40</v>
      </c>
      <c r="E26" s="52"/>
      <c r="F26" s="42">
        <v>0</v>
      </c>
      <c r="G26" s="2">
        <v>2600</v>
      </c>
      <c r="I26" s="18"/>
      <c r="J26" s="19"/>
    </row>
    <row r="27" spans="1:10" ht="12.75">
      <c r="A27" s="61" t="s">
        <v>42</v>
      </c>
      <c r="B27" s="62"/>
      <c r="C27" s="63"/>
      <c r="D27" s="51" t="s">
        <v>41</v>
      </c>
      <c r="E27" s="52"/>
      <c r="F27" s="43">
        <v>0</v>
      </c>
      <c r="G27" s="2">
        <v>1131.8</v>
      </c>
      <c r="I27" s="18"/>
      <c r="J27" s="19"/>
    </row>
    <row r="28" spans="1:10" ht="12.75">
      <c r="A28" s="61" t="s">
        <v>43</v>
      </c>
      <c r="B28" s="62"/>
      <c r="C28" s="63"/>
      <c r="D28" s="51" t="s">
        <v>44</v>
      </c>
      <c r="E28" s="52"/>
      <c r="F28" s="43">
        <v>70</v>
      </c>
      <c r="G28" s="2">
        <v>260</v>
      </c>
      <c r="I28" s="18"/>
      <c r="J28" s="19"/>
    </row>
    <row r="29" spans="1:7" ht="12.75">
      <c r="A29" s="75" t="s">
        <v>45</v>
      </c>
      <c r="B29" s="76"/>
      <c r="C29" s="77"/>
      <c r="D29" s="59" t="s">
        <v>5</v>
      </c>
      <c r="E29" s="60"/>
      <c r="F29" s="45">
        <v>9066.94</v>
      </c>
      <c r="G29" s="39">
        <v>9066.94</v>
      </c>
    </row>
    <row r="30" spans="3:7" ht="12.75">
      <c r="C30" s="1"/>
      <c r="D30" s="1"/>
      <c r="F30" s="46"/>
      <c r="G30" s="25"/>
    </row>
    <row r="31" spans="1:7" ht="12.75">
      <c r="A31" t="s">
        <v>14</v>
      </c>
      <c r="C31" s="1"/>
      <c r="D31" s="1"/>
      <c r="F31" s="46"/>
      <c r="G31" s="25"/>
    </row>
    <row r="32" spans="1:7" ht="12.75">
      <c r="A32" t="s">
        <v>46</v>
      </c>
      <c r="C32" s="1"/>
      <c r="D32" s="1"/>
      <c r="F32" s="30"/>
      <c r="G32" s="33"/>
    </row>
    <row r="33" spans="3:6" ht="12.75">
      <c r="C33" s="1"/>
      <c r="D33" s="1"/>
      <c r="F33" s="30"/>
    </row>
    <row r="34" spans="1:6" ht="31.5">
      <c r="A34" s="3" t="s">
        <v>47</v>
      </c>
      <c r="B34" s="12"/>
      <c r="C34" s="12"/>
      <c r="D34" s="12"/>
      <c r="E34" s="12"/>
      <c r="F34" s="27"/>
    </row>
    <row r="35" spans="1:6" ht="11.25" customHeight="1">
      <c r="A35" s="3"/>
      <c r="B35" s="3"/>
      <c r="C35" s="3"/>
      <c r="D35" s="3"/>
      <c r="E35" s="3"/>
      <c r="F35" s="28"/>
    </row>
    <row r="36" spans="1:6" ht="25.5">
      <c r="A36" s="67" t="s">
        <v>21</v>
      </c>
      <c r="B36" s="68"/>
      <c r="C36" s="69"/>
      <c r="D36" s="70" t="s">
        <v>2</v>
      </c>
      <c r="E36" s="71"/>
      <c r="F36" s="31" t="s">
        <v>81</v>
      </c>
    </row>
    <row r="37" spans="1:6" ht="12.75">
      <c r="A37" s="72">
        <v>1</v>
      </c>
      <c r="B37" s="73"/>
      <c r="C37" s="74"/>
      <c r="D37" s="72">
        <v>2</v>
      </c>
      <c r="E37" s="74"/>
      <c r="F37" s="34">
        <v>3</v>
      </c>
    </row>
    <row r="38" spans="1:6" ht="12.75">
      <c r="A38" s="64" t="s">
        <v>69</v>
      </c>
      <c r="B38" s="65"/>
      <c r="C38" s="66"/>
      <c r="D38" s="51" t="s">
        <v>3</v>
      </c>
      <c r="E38" s="52"/>
      <c r="F38" s="15">
        <v>1263035.4249638552</v>
      </c>
    </row>
    <row r="39" spans="1:6" ht="12.75">
      <c r="A39" s="53" t="s">
        <v>70</v>
      </c>
      <c r="B39" s="54"/>
      <c r="C39" s="55"/>
      <c r="D39" s="51" t="s">
        <v>4</v>
      </c>
      <c r="E39" s="52"/>
      <c r="F39" s="37">
        <v>428402.59</v>
      </c>
    </row>
    <row r="40" spans="1:6" ht="12.75">
      <c r="A40" s="53" t="s">
        <v>48</v>
      </c>
      <c r="B40" s="54"/>
      <c r="C40" s="55"/>
      <c r="D40" s="51"/>
      <c r="E40" s="52"/>
      <c r="F40" s="2"/>
    </row>
    <row r="41" spans="1:6" ht="12.75">
      <c r="A41" s="53" t="s">
        <v>49</v>
      </c>
      <c r="B41" s="54"/>
      <c r="C41" s="55"/>
      <c r="D41" s="51"/>
      <c r="E41" s="52"/>
      <c r="F41" s="2">
        <v>0</v>
      </c>
    </row>
    <row r="42" spans="1:6" ht="12.75">
      <c r="A42" s="53" t="s">
        <v>50</v>
      </c>
      <c r="B42" s="54"/>
      <c r="C42" s="55"/>
      <c r="D42" s="51"/>
      <c r="E42" s="52"/>
      <c r="F42" s="2">
        <v>0</v>
      </c>
    </row>
    <row r="43" spans="1:6" ht="12.75">
      <c r="A43" s="53" t="s">
        <v>51</v>
      </c>
      <c r="B43" s="54"/>
      <c r="C43" s="55"/>
      <c r="D43" s="51"/>
      <c r="E43" s="52"/>
      <c r="F43" s="2">
        <v>0</v>
      </c>
    </row>
    <row r="44" spans="1:6" ht="12.75">
      <c r="A44" s="53" t="s">
        <v>52</v>
      </c>
      <c r="B44" s="54"/>
      <c r="C44" s="55"/>
      <c r="D44" s="51"/>
      <c r="E44" s="52"/>
      <c r="F44" s="2">
        <v>0</v>
      </c>
    </row>
    <row r="45" spans="1:6" ht="12.75">
      <c r="A45" s="53" t="s">
        <v>53</v>
      </c>
      <c r="B45" s="54"/>
      <c r="C45" s="55"/>
      <c r="D45" s="51"/>
      <c r="E45" s="52"/>
      <c r="F45" s="2">
        <v>0</v>
      </c>
    </row>
    <row r="46" spans="1:6" ht="12.75">
      <c r="A46" s="53" t="s">
        <v>54</v>
      </c>
      <c r="B46" s="54"/>
      <c r="C46" s="55"/>
      <c r="D46" s="51"/>
      <c r="E46" s="52"/>
      <c r="F46" s="2">
        <v>0</v>
      </c>
    </row>
    <row r="47" spans="1:6" ht="12.75">
      <c r="A47" s="53" t="s">
        <v>55</v>
      </c>
      <c r="B47" s="54"/>
      <c r="C47" s="55"/>
      <c r="D47" s="51"/>
      <c r="E47" s="52"/>
      <c r="F47" s="48">
        <v>107092.97</v>
      </c>
    </row>
    <row r="48" spans="1:6" ht="12.75">
      <c r="A48" s="53" t="s">
        <v>56</v>
      </c>
      <c r="B48" s="54"/>
      <c r="C48" s="55"/>
      <c r="D48" s="51"/>
      <c r="E48" s="52"/>
      <c r="F48" s="48">
        <v>118829.56</v>
      </c>
    </row>
    <row r="49" spans="1:6" ht="12.75">
      <c r="A49" s="53" t="s">
        <v>57</v>
      </c>
      <c r="B49" s="54"/>
      <c r="C49" s="55"/>
      <c r="D49" s="51"/>
      <c r="E49" s="52"/>
      <c r="F49" s="48">
        <v>67492.62</v>
      </c>
    </row>
    <row r="50" spans="1:6" ht="12.75">
      <c r="A50" s="53" t="s">
        <v>58</v>
      </c>
      <c r="B50" s="54"/>
      <c r="C50" s="55"/>
      <c r="D50" s="51"/>
      <c r="E50" s="52"/>
      <c r="F50" s="2">
        <v>47616.89</v>
      </c>
    </row>
    <row r="51" spans="1:10" ht="12.75">
      <c r="A51" s="53" t="s">
        <v>59</v>
      </c>
      <c r="B51" s="54"/>
      <c r="C51" s="55"/>
      <c r="D51" s="51"/>
      <c r="E51" s="52"/>
      <c r="F51" s="2">
        <v>24020.93</v>
      </c>
      <c r="J51"/>
    </row>
    <row r="52" spans="1:10" ht="12.75">
      <c r="A52" s="53" t="s">
        <v>60</v>
      </c>
      <c r="B52" s="54"/>
      <c r="C52" s="55"/>
      <c r="D52" s="51"/>
      <c r="E52" s="52"/>
      <c r="F52" s="2">
        <v>63349.62</v>
      </c>
      <c r="J52"/>
    </row>
    <row r="53" spans="1:10" ht="26.25" customHeight="1">
      <c r="A53" s="53" t="s">
        <v>71</v>
      </c>
      <c r="B53" s="54"/>
      <c r="C53" s="55"/>
      <c r="D53" s="51" t="s">
        <v>5</v>
      </c>
      <c r="E53" s="52"/>
      <c r="F53" s="2">
        <v>12641.52</v>
      </c>
      <c r="J53"/>
    </row>
    <row r="54" spans="1:10" ht="24.75" customHeight="1">
      <c r="A54" s="53" t="s">
        <v>72</v>
      </c>
      <c r="B54" s="54"/>
      <c r="C54" s="55"/>
      <c r="D54" s="51" t="s">
        <v>6</v>
      </c>
      <c r="E54" s="52"/>
      <c r="F54" s="2">
        <v>5549.89</v>
      </c>
      <c r="G54" s="20"/>
      <c r="J54"/>
    </row>
    <row r="55" spans="1:10" ht="27" customHeight="1">
      <c r="A55" s="53" t="s">
        <v>61</v>
      </c>
      <c r="B55" s="54"/>
      <c r="C55" s="55"/>
      <c r="D55" s="51" t="s">
        <v>7</v>
      </c>
      <c r="E55" s="52"/>
      <c r="F55" s="15">
        <v>7091.63</v>
      </c>
      <c r="J55"/>
    </row>
    <row r="56" spans="1:10" ht="12.75">
      <c r="A56" s="53" t="s">
        <v>73</v>
      </c>
      <c r="B56" s="54"/>
      <c r="C56" s="55"/>
      <c r="D56" s="51" t="s">
        <v>8</v>
      </c>
      <c r="E56" s="52"/>
      <c r="F56" s="15">
        <v>1374.08</v>
      </c>
      <c r="G56" s="35"/>
      <c r="J56"/>
    </row>
    <row r="57" spans="1:10" ht="12.75">
      <c r="A57" s="53" t="s">
        <v>74</v>
      </c>
      <c r="B57" s="54"/>
      <c r="C57" s="55"/>
      <c r="D57" s="51" t="s">
        <v>9</v>
      </c>
      <c r="E57" s="52"/>
      <c r="F57" s="15">
        <v>904.41</v>
      </c>
      <c r="J57"/>
    </row>
    <row r="58" spans="1:10" ht="12.75">
      <c r="A58" s="53" t="s">
        <v>75</v>
      </c>
      <c r="B58" s="54"/>
      <c r="C58" s="55"/>
      <c r="D58" s="51" t="s">
        <v>62</v>
      </c>
      <c r="E58" s="52"/>
      <c r="F58" s="38">
        <v>469.67</v>
      </c>
      <c r="J58"/>
    </row>
    <row r="59" spans="1:10" ht="12.75">
      <c r="A59" s="53" t="s">
        <v>76</v>
      </c>
      <c r="B59" s="54"/>
      <c r="C59" s="55"/>
      <c r="D59" s="51" t="s">
        <v>63</v>
      </c>
      <c r="E59" s="52"/>
      <c r="F59" s="15">
        <v>120892.48</v>
      </c>
      <c r="J59"/>
    </row>
    <row r="60" spans="1:10" ht="12.75">
      <c r="A60" s="53" t="s">
        <v>64</v>
      </c>
      <c r="B60" s="54"/>
      <c r="C60" s="55"/>
      <c r="D60" s="51"/>
      <c r="E60" s="52"/>
      <c r="F60" s="2">
        <v>8.74</v>
      </c>
      <c r="G60" s="47"/>
      <c r="H60" s="1"/>
      <c r="J60"/>
    </row>
    <row r="61" spans="1:10" ht="12.75">
      <c r="A61" s="61" t="s">
        <v>66</v>
      </c>
      <c r="B61" s="62"/>
      <c r="C61" s="63"/>
      <c r="D61" s="51" t="s">
        <v>65</v>
      </c>
      <c r="E61" s="52"/>
      <c r="F61" s="2">
        <v>9066.94</v>
      </c>
      <c r="G61" s="25"/>
      <c r="J61"/>
    </row>
    <row r="62" spans="1:10" ht="12.75">
      <c r="A62" s="53" t="s">
        <v>67</v>
      </c>
      <c r="B62" s="54"/>
      <c r="C62" s="55"/>
      <c r="D62" s="51"/>
      <c r="E62" s="52"/>
      <c r="F62" s="2">
        <v>7.5000033087252405</v>
      </c>
      <c r="J62"/>
    </row>
    <row r="63" spans="1:10" ht="12.75">
      <c r="A63" s="56" t="s">
        <v>64</v>
      </c>
      <c r="B63" s="57"/>
      <c r="C63" s="58"/>
      <c r="D63" s="59"/>
      <c r="E63" s="60"/>
      <c r="F63" s="39">
        <v>0.6552974335212733</v>
      </c>
      <c r="J63"/>
    </row>
    <row r="64" spans="3:6" ht="12.75">
      <c r="C64" s="1"/>
      <c r="D64" s="1"/>
      <c r="F64" s="30"/>
    </row>
    <row r="65" spans="1:6" ht="12.75">
      <c r="A65" t="s">
        <v>14</v>
      </c>
      <c r="C65" s="1"/>
      <c r="D65" s="1"/>
      <c r="F65" s="30"/>
    </row>
    <row r="66" spans="1:6" ht="12.75">
      <c r="A66" t="s">
        <v>68</v>
      </c>
      <c r="C66" s="1"/>
      <c r="D66" s="1"/>
      <c r="F66" s="30"/>
    </row>
    <row r="67" spans="3:6" ht="12.75">
      <c r="C67" s="1"/>
      <c r="D67" s="1"/>
      <c r="F67" s="30"/>
    </row>
    <row r="68" spans="3:6" ht="12.75">
      <c r="C68" s="1"/>
      <c r="D68" s="1"/>
      <c r="F68" s="30"/>
    </row>
    <row r="69" spans="1:8" ht="12.75">
      <c r="A69" s="78" t="s">
        <v>79</v>
      </c>
      <c r="B69" s="78"/>
      <c r="C69" s="1" t="s">
        <v>0</v>
      </c>
      <c r="E69" t="s">
        <v>82</v>
      </c>
      <c r="F69" s="30"/>
      <c r="H69" s="11"/>
    </row>
    <row r="70" spans="1:8" ht="12.75">
      <c r="A70" t="s">
        <v>78</v>
      </c>
      <c r="C70" s="7" t="s">
        <v>1</v>
      </c>
      <c r="D70" s="1"/>
      <c r="F70" s="30"/>
      <c r="H70" s="11"/>
    </row>
    <row r="71" spans="3:6" ht="12.75">
      <c r="C71" s="1"/>
      <c r="D71" s="1"/>
      <c r="F71" s="30"/>
    </row>
    <row r="72" spans="1:5" ht="12.75">
      <c r="A72" s="78" t="s">
        <v>15</v>
      </c>
      <c r="B72" s="78"/>
      <c r="D72" s="1"/>
      <c r="E72" s="1"/>
    </row>
    <row r="73" spans="1:6" ht="12.75">
      <c r="A73" s="6" t="s">
        <v>10</v>
      </c>
      <c r="B73" s="6"/>
      <c r="C73" s="1" t="s">
        <v>0</v>
      </c>
      <c r="D73" s="1"/>
      <c r="E73" t="s">
        <v>77</v>
      </c>
      <c r="F73" s="30"/>
    </row>
    <row r="74" spans="3:6" ht="12.75">
      <c r="C74" s="7" t="s">
        <v>1</v>
      </c>
      <c r="F74" s="30"/>
    </row>
    <row r="76" spans="6:7" ht="12.75">
      <c r="F76" s="33"/>
      <c r="G76"/>
    </row>
  </sheetData>
  <mergeCells count="99">
    <mergeCell ref="D53:E53"/>
    <mergeCell ref="D56:E56"/>
    <mergeCell ref="A62:C62"/>
    <mergeCell ref="D62:E62"/>
    <mergeCell ref="A59:C59"/>
    <mergeCell ref="D59:E59"/>
    <mergeCell ref="A60:C60"/>
    <mergeCell ref="D60:E60"/>
    <mergeCell ref="D54:E54"/>
    <mergeCell ref="A54:C54"/>
    <mergeCell ref="A63:C63"/>
    <mergeCell ref="D63:E63"/>
    <mergeCell ref="A58:C58"/>
    <mergeCell ref="D58:E58"/>
    <mergeCell ref="A57:C57"/>
    <mergeCell ref="A55:C55"/>
    <mergeCell ref="D55:E55"/>
    <mergeCell ref="A56:C56"/>
    <mergeCell ref="A42:C42"/>
    <mergeCell ref="D42:E42"/>
    <mergeCell ref="A43:C43"/>
    <mergeCell ref="D43:E43"/>
    <mergeCell ref="A44:C44"/>
    <mergeCell ref="D44:E44"/>
    <mergeCell ref="A45:C45"/>
    <mergeCell ref="D45:E45"/>
    <mergeCell ref="A50:C50"/>
    <mergeCell ref="D50:E50"/>
    <mergeCell ref="A61:C61"/>
    <mergeCell ref="D61:E61"/>
    <mergeCell ref="A51:C51"/>
    <mergeCell ref="D51:E51"/>
    <mergeCell ref="A52:C52"/>
    <mergeCell ref="D52:E52"/>
    <mergeCell ref="D57:E57"/>
    <mergeCell ref="A53:C53"/>
    <mergeCell ref="A48:C48"/>
    <mergeCell ref="D48:E48"/>
    <mergeCell ref="A49:C49"/>
    <mergeCell ref="D49:E49"/>
    <mergeCell ref="A46:C46"/>
    <mergeCell ref="D46:E46"/>
    <mergeCell ref="A47:C47"/>
    <mergeCell ref="D47:E47"/>
    <mergeCell ref="A40:C40"/>
    <mergeCell ref="D40:E40"/>
    <mergeCell ref="A41:C41"/>
    <mergeCell ref="D41:E41"/>
    <mergeCell ref="A38:C38"/>
    <mergeCell ref="D38:E38"/>
    <mergeCell ref="A39:C39"/>
    <mergeCell ref="D39:E39"/>
    <mergeCell ref="A36:C36"/>
    <mergeCell ref="D36:E36"/>
    <mergeCell ref="A37:C37"/>
    <mergeCell ref="D37:E37"/>
    <mergeCell ref="A29:C29"/>
    <mergeCell ref="D29:E29"/>
    <mergeCell ref="A27:C27"/>
    <mergeCell ref="D27:E27"/>
    <mergeCell ref="A28:C28"/>
    <mergeCell ref="D28:E28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24:C24"/>
    <mergeCell ref="D24:E24"/>
    <mergeCell ref="A20:C20"/>
    <mergeCell ref="D19:E19"/>
    <mergeCell ref="D17:E17"/>
    <mergeCell ref="A19:C19"/>
    <mergeCell ref="D20:E20"/>
    <mergeCell ref="A72:B72"/>
    <mergeCell ref="A69:B69"/>
    <mergeCell ref="A4:F4"/>
    <mergeCell ref="A13:C13"/>
    <mergeCell ref="A18:C18"/>
    <mergeCell ref="D15:E15"/>
    <mergeCell ref="A5:F5"/>
    <mergeCell ref="A14:C14"/>
    <mergeCell ref="D18:E18"/>
    <mergeCell ref="D13:E13"/>
    <mergeCell ref="A6:F6"/>
    <mergeCell ref="A7:F7"/>
    <mergeCell ref="A16:C16"/>
    <mergeCell ref="A17:C17"/>
    <mergeCell ref="A8:F8"/>
    <mergeCell ref="A9:F9"/>
    <mergeCell ref="A15:C15"/>
    <mergeCell ref="D14:E14"/>
    <mergeCell ref="D16:E16"/>
    <mergeCell ref="A11:E11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mitina</cp:lastModifiedBy>
  <cp:lastPrinted>2008-01-16T08:01:41Z</cp:lastPrinted>
  <dcterms:created xsi:type="dcterms:W3CDTF">2003-04-25T05:37:48Z</dcterms:created>
  <dcterms:modified xsi:type="dcterms:W3CDTF">2008-01-16T08:05:36Z</dcterms:modified>
  <cp:category/>
  <cp:version/>
  <cp:contentType/>
  <cp:contentStatus/>
</cp:coreProperties>
</file>